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<sst xmlns="http://schemas.openxmlformats.org/spreadsheetml/2006/main" count="139" uniqueCount="107">
  <si>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</si>
  <si>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</si>
  <si>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</si>
  <si>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</si>
  <si>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</si>
  <si>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</si>
  <si>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</si>
  <si>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</si>
  <si>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</si>
  <si>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</si>
  <si>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</si>
  <si>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</si>
  <si>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</si>
  <si>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</si>
  <si>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</si>
  <si>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</si>
  <si>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</si>
  <si>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Vaněk Tomáš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</si>
  <si>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</si>
  <si>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</si>
  <si>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</si>
  <si>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</si>
  <si>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</si>
  <si>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</si>
  <si>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</si>
  <si>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</si>
  <si>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</si>
  <si>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</si>
  <si>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</si>
  <si>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</si>
  <si>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</si>
  <si>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</si>
  <si>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</si>
  <si>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</si>
  <si>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</si>
  <si>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</si>
  <si>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</si>
  <si>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</si>
  <si>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</si>
  <si>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</si>
  <si>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</si>
  <si>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</si>
  <si>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</si>
  <si>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</si>
  <si>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</si>
  <si>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</si>
  <si>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celodenní průměr</t>
  </si>
  <si>
    <t>Body</t>
  </si>
  <si>
    <t>Nej nához</t>
  </si>
  <si>
    <t>Uhlířová Zuzana</t>
  </si>
  <si>
    <t>Butal Jaroslav ml.</t>
  </si>
  <si>
    <t>Průměr kvalif.</t>
  </si>
  <si>
    <t>Průměr kv.+sem.</t>
  </si>
  <si>
    <t>B</t>
  </si>
  <si>
    <t>A</t>
  </si>
  <si>
    <t>C</t>
  </si>
  <si>
    <t>Uhlíř Jirka ml.</t>
  </si>
  <si>
    <t>Průměr pro hand.</t>
  </si>
  <si>
    <t>Handicap</t>
  </si>
  <si>
    <t>Heřmánek Jiří</t>
  </si>
  <si>
    <t>Heřmánková Blanka</t>
  </si>
  <si>
    <t xml:space="preserve">Butal Jaroslav </t>
  </si>
  <si>
    <t>Částka v měšci</t>
  </si>
  <si>
    <t xml:space="preserve">2.turnaj </t>
  </si>
  <si>
    <t xml:space="preserve">1.turnaj </t>
  </si>
  <si>
    <t>4.turnaj</t>
  </si>
  <si>
    <t>5.turnaj</t>
  </si>
  <si>
    <t>Losování</t>
  </si>
  <si>
    <t>Čikeš Milan</t>
  </si>
  <si>
    <t>Doležal Jirka</t>
  </si>
  <si>
    <t>Mareš Michal</t>
  </si>
  <si>
    <t>Sova Petr ml.</t>
  </si>
  <si>
    <t>zbytek</t>
  </si>
  <si>
    <t>Trča Pavel</t>
  </si>
  <si>
    <t>Krch Míra</t>
  </si>
  <si>
    <t xml:space="preserve">4.turnaj </t>
  </si>
  <si>
    <t xml:space="preserve">5.turnaj </t>
  </si>
  <si>
    <t>Žilka Jan</t>
  </si>
  <si>
    <t>Frýbort Ota</t>
  </si>
  <si>
    <t>Spilka František</t>
  </si>
  <si>
    <t>Frýbortová Marie</t>
  </si>
  <si>
    <t>Zbývá</t>
  </si>
  <si>
    <t>Mareš</t>
  </si>
  <si>
    <t>Eliáš Petr</t>
  </si>
  <si>
    <t>Pisinger Míra</t>
  </si>
  <si>
    <t>Zach Petr</t>
  </si>
  <si>
    <t>Cicvárek Jarda</t>
  </si>
  <si>
    <t>Prokeš Honza</t>
  </si>
  <si>
    <t>Prokeš Michal</t>
  </si>
  <si>
    <t>Štumpa Zdeněk</t>
  </si>
  <si>
    <t>Cr</t>
  </si>
  <si>
    <t>Ar</t>
  </si>
  <si>
    <t>Br</t>
  </si>
  <si>
    <t>Marešová Katka</t>
  </si>
  <si>
    <t>Glézlová Šárka</t>
  </si>
  <si>
    <t>Štoudek Karel</t>
  </si>
  <si>
    <t>Charvát Bohumil</t>
  </si>
  <si>
    <t>Tětková Lenka</t>
  </si>
  <si>
    <t>Tětek Petr</t>
  </si>
  <si>
    <t xml:space="preserve">Sova Petr  </t>
  </si>
  <si>
    <t>Sovová Ivana</t>
  </si>
  <si>
    <t>Staněk Libor</t>
  </si>
  <si>
    <t>Antalík Ivan</t>
  </si>
  <si>
    <t>Veselý</t>
  </si>
  <si>
    <t>Krauskopf</t>
  </si>
  <si>
    <t>Prokeš</t>
  </si>
  <si>
    <t>Turnaj 16.11.2019 Dvojnásobné bodování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</si>
</sst>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8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medium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0" xfId="21" applyNumberFormat="1" applyFont="1" applyFill="1" applyBorder="1" applyAlignment="1" applyProtection="1">
      <alignment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0" fillId="0" borderId="18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164" fontId="8" fillId="0" borderId="32" xfId="21" applyNumberFormat="1" applyFont="1" applyFill="1" applyBorder="1" applyAlignment="1" applyProtection="1">
      <alignment vertical="center" wrapText="1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4" xfId="21" applyFont="1" applyFill="1" applyBorder="1" applyAlignment="1" applyProtection="1">
      <alignment horizontal="center" vertical="center"/>
      <protection hidden="1"/>
    </xf>
    <xf numFmtId="164" fontId="6" fillId="0" borderId="3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164" fontId="8" fillId="0" borderId="39" xfId="21" applyNumberFormat="1" applyFont="1" applyFill="1" applyBorder="1" applyAlignment="1" applyProtection="1">
      <alignment vertical="center" wrapText="1"/>
      <protection hidden="1"/>
    </xf>
    <xf numFmtId="164" fontId="8" fillId="0" borderId="42" xfId="21" applyNumberFormat="1" applyFont="1" applyFill="1" applyBorder="1" applyAlignment="1" applyProtection="1">
      <alignment vertical="center" wrapText="1"/>
      <protection hidden="1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6" fillId="0" borderId="46" xfId="21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54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28" xfId="21" applyNumberFormat="1" applyFont="1" applyFill="1" applyBorder="1" applyAlignment="1" applyProtection="1">
      <alignment vertical="center" wrapText="1"/>
      <protection hidden="1"/>
    </xf>
    <xf numFmtId="1" fontId="8" fillId="0" borderId="21" xfId="21" applyNumberFormat="1" applyFont="1" applyFill="1" applyBorder="1" applyAlignment="1" applyProtection="1">
      <alignment vertical="center" wrapText="1"/>
      <protection hidden="1"/>
    </xf>
    <xf numFmtId="1" fontId="8" fillId="0" borderId="30" xfId="21" applyNumberFormat="1" applyFont="1" applyFill="1" applyBorder="1" applyAlignment="1" applyProtection="1">
      <alignment vertical="center" wrapText="1"/>
      <protection hidden="1"/>
    </xf>
    <xf numFmtId="1" fontId="8" fillId="0" borderId="33" xfId="21" applyNumberFormat="1" applyFont="1" applyFill="1" applyBorder="1" applyAlignment="1" applyProtection="1">
      <alignment vertical="center" wrapText="1"/>
      <protection hidden="1"/>
    </xf>
    <xf numFmtId="1" fontId="8" fillId="0" borderId="40" xfId="21" applyNumberFormat="1" applyFont="1" applyFill="1" applyBorder="1" applyAlignment="1" applyProtection="1">
      <alignment vertical="center" wrapText="1"/>
      <protection hidden="1"/>
    </xf>
    <xf numFmtId="1" fontId="8" fillId="0" borderId="37" xfId="21" applyNumberFormat="1" applyFont="1" applyFill="1" applyBorder="1" applyAlignment="1" applyProtection="1">
      <alignment vertical="center" wrapText="1"/>
      <protection hidden="1"/>
    </xf>
    <xf numFmtId="1" fontId="8" fillId="0" borderId="16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0" xfId="21" applyNumberFormat="1" applyFont="1" applyFill="1" applyBorder="1" applyAlignment="1" applyProtection="1">
      <alignment vertical="center" wrapText="1"/>
      <protection hidden="1"/>
    </xf>
    <xf numFmtId="0" fontId="8" fillId="0" borderId="55" xfId="21" applyFont="1" applyFill="1" applyBorder="1" applyAlignment="1" applyProtection="1">
      <alignment horizontal="center" vertical="center" wrapText="1"/>
      <protection hidden="1"/>
    </xf>
    <xf numFmtId="0" fontId="8" fillId="0" borderId="55" xfId="21" applyFont="1" applyFill="1" applyBorder="1" applyAlignment="1" applyProtection="1">
      <alignment horizontal="center" vertical="center" wrapText="1"/>
      <protection hidden="1"/>
    </xf>
    <xf numFmtId="2" fontId="8" fillId="0" borderId="5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7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9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5" xfId="21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>
      <alignment horizontal="center" vertical="center"/>
    </xf>
    <xf numFmtId="0" fontId="7" fillId="5" borderId="19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19" xfId="21" applyFont="1" applyFill="1" applyBorder="1" applyAlignment="1" applyProtection="1">
      <alignment horizontal="center" vertical="center"/>
      <protection hidden="1"/>
    </xf>
    <xf numFmtId="0" fontId="7" fillId="4" borderId="24" xfId="21" applyFont="1" applyFill="1" applyBorder="1" applyAlignment="1" applyProtection="1">
      <alignment horizontal="center" vertical="center"/>
      <protection hidden="1"/>
    </xf>
    <xf numFmtId="164" fontId="8" fillId="0" borderId="58" xfId="21" applyNumberFormat="1" applyFont="1" applyFill="1" applyBorder="1" applyAlignment="1" applyProtection="1">
      <alignment vertical="center" wrapText="1"/>
      <protection hidden="1"/>
    </xf>
    <xf numFmtId="164" fontId="8" fillId="0" borderId="59" xfId="21" applyNumberFormat="1" applyFont="1" applyFill="1" applyBorder="1" applyAlignment="1" applyProtection="1">
      <alignment vertical="center" wrapText="1"/>
      <protection hidden="1"/>
    </xf>
    <xf numFmtId="164" fontId="6" fillId="0" borderId="6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2" xfId="21" applyNumberFormat="1" applyFont="1" applyFill="1" applyBorder="1" applyAlignment="1" applyProtection="1">
      <alignment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164" fontId="8" fillId="0" borderId="66" xfId="21" applyNumberFormat="1" applyFont="1" applyFill="1" applyBorder="1" applyAlignment="1" applyProtection="1">
      <alignment vertical="center" wrapText="1"/>
      <protection hidden="1"/>
    </xf>
    <xf numFmtId="1" fontId="8" fillId="0" borderId="67" xfId="21" applyNumberFormat="1" applyFont="1" applyFill="1" applyBorder="1" applyAlignment="1" applyProtection="1">
      <alignment vertical="center" wrapText="1"/>
      <protection hidden="1"/>
    </xf>
    <xf numFmtId="164" fontId="8" fillId="0" borderId="68" xfId="21" applyNumberFormat="1" applyFont="1" applyFill="1" applyBorder="1" applyAlignment="1" applyProtection="1">
      <alignment vertical="center" wrapText="1"/>
      <protection hidden="1"/>
    </xf>
    <xf numFmtId="2" fontId="8" fillId="0" borderId="57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8" fillId="0" borderId="51" xfId="21" applyNumberFormat="1" applyFont="1" applyFill="1" applyBorder="1" applyAlignment="1" applyProtection="1">
      <alignment vertical="center" wrapText="1"/>
      <protection hidden="1"/>
    </xf>
    <xf numFmtId="164" fontId="6" fillId="0" borderId="6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54" xfId="21" applyFont="1" applyFill="1" applyBorder="1" applyAlignment="1" applyProtection="1">
      <alignment horizontal="center" vertical="center" wrapText="1"/>
      <protection hidden="1"/>
    </xf>
    <xf numFmtId="2" fontId="8" fillId="0" borderId="7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52" xfId="21" applyNumberFormat="1" applyFont="1" applyFill="1" applyBorder="1" applyAlignment="1" applyProtection="1">
      <alignment vertical="center" wrapText="1"/>
      <protection hidden="1"/>
    </xf>
    <xf numFmtId="164" fontId="0" fillId="0" borderId="32" xfId="21" applyNumberFormat="1" applyFont="1" applyFill="1" applyBorder="1" applyAlignment="1" applyProtection="1">
      <alignment vertical="center" wrapText="1"/>
      <protection hidden="1"/>
    </xf>
    <xf numFmtId="164" fontId="0" fillId="0" borderId="62" xfId="21" applyNumberFormat="1" applyFont="1" applyFill="1" applyBorder="1" applyAlignment="1" applyProtection="1">
      <alignment vertical="center" wrapText="1"/>
      <protection hidden="1"/>
    </xf>
    <xf numFmtId="164" fontId="3" fillId="0" borderId="6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21" applyFont="1" applyFill="1" applyBorder="1" applyAlignment="1" applyProtection="1">
      <alignment horizontal="center" vertical="center" wrapText="1"/>
      <protection hidden="1"/>
    </xf>
    <xf numFmtId="2" fontId="8" fillId="0" borderId="4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2" xfId="21" applyNumberFormat="1" applyFont="1" applyFill="1" applyBorder="1" applyAlignment="1" applyProtection="1">
      <alignment vertical="center" wrapText="1"/>
      <protection hidden="1"/>
    </xf>
    <xf numFmtId="0" fontId="15" fillId="0" borderId="55" xfId="21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0" xfId="21" applyFont="1" applyFill="1" applyBorder="1" applyAlignment="1" applyProtection="1">
      <alignment vertical="center"/>
      <protection hidden="1"/>
    </xf>
    <xf numFmtId="0" fontId="14" fillId="0" borderId="25" xfId="21" applyFont="1" applyFill="1" applyBorder="1" applyAlignment="1" applyProtection="1">
      <alignment vertical="center"/>
      <protection hidden="1"/>
    </xf>
    <xf numFmtId="0" fontId="14" fillId="0" borderId="55" xfId="21" applyFont="1" applyFill="1" applyBorder="1" applyAlignment="1" applyProtection="1">
      <alignment vertical="center"/>
      <protection hidden="1"/>
    </xf>
    <xf numFmtId="0" fontId="14" fillId="0" borderId="54" xfId="21" applyFont="1" applyFill="1" applyBorder="1" applyAlignment="1" applyProtection="1">
      <alignment vertical="center"/>
      <protection hidden="1"/>
    </xf>
    <xf numFmtId="0" fontId="14" fillId="0" borderId="71" xfId="21" applyFont="1" applyFill="1" applyBorder="1" applyAlignment="1" applyProtection="1">
      <alignment vertical="center"/>
      <protection hidden="1"/>
    </xf>
    <xf numFmtId="0" fontId="7" fillId="5" borderId="69" xfId="21" applyFont="1" applyFill="1" applyBorder="1" applyAlignment="1" applyProtection="1">
      <alignment horizontal="center" vertical="center"/>
      <protection hidden="1"/>
    </xf>
    <xf numFmtId="0" fontId="7" fillId="3" borderId="72" xfId="21" applyFont="1" applyFill="1" applyBorder="1" applyAlignment="1" applyProtection="1">
      <alignment horizontal="center" vertical="center"/>
      <protection hidden="1"/>
    </xf>
    <xf numFmtId="0" fontId="14" fillId="0" borderId="73" xfId="21" applyFont="1" applyFill="1" applyBorder="1" applyAlignment="1" applyProtection="1">
      <alignment vertical="center"/>
      <protection hidden="1"/>
    </xf>
    <xf numFmtId="0" fontId="8" fillId="0" borderId="73" xfId="21" applyFont="1" applyFill="1" applyBorder="1" applyAlignment="1" applyProtection="1">
      <alignment horizontal="center" vertical="center" wrapText="1"/>
      <protection hidden="1"/>
    </xf>
    <xf numFmtId="164" fontId="8" fillId="0" borderId="74" xfId="21" applyNumberFormat="1" applyFont="1" applyFill="1" applyBorder="1" applyAlignment="1" applyProtection="1">
      <alignment vertical="center" wrapText="1"/>
      <protection hidden="1"/>
    </xf>
    <xf numFmtId="164" fontId="6" fillId="0" borderId="75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6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72" xfId="21" applyFont="1" applyFill="1" applyBorder="1" applyAlignment="1" applyProtection="1">
      <alignment horizontal="center" vertical="center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2" fontId="8" fillId="0" borderId="76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73" xfId="21" applyFont="1" applyFill="1" applyBorder="1" applyAlignment="1" applyProtection="1">
      <alignment horizontal="center" vertical="center" wrapText="1"/>
      <protection hidden="1"/>
    </xf>
    <xf numFmtId="164" fontId="8" fillId="0" borderId="78" xfId="21" applyNumberFormat="1" applyFont="1" applyFill="1" applyBorder="1" applyAlignment="1" applyProtection="1">
      <alignment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64" fontId="8" fillId="0" borderId="84" xfId="21" applyNumberFormat="1" applyFont="1" applyFill="1" applyBorder="1" applyAlignment="1" applyProtection="1">
      <alignment vertical="center" wrapText="1"/>
      <protection hidden="1"/>
    </xf>
    <xf numFmtId="164" fontId="8" fillId="0" borderId="85" xfId="21" applyNumberFormat="1" applyFont="1" applyFill="1" applyBorder="1" applyAlignment="1" applyProtection="1">
      <alignment vertical="center" wrapText="1"/>
      <protection hidden="1"/>
    </xf>
    <xf numFmtId="164" fontId="8" fillId="0" borderId="86" xfId="21" applyNumberFormat="1" applyFont="1" applyFill="1" applyBorder="1" applyAlignment="1" applyProtection="1">
      <alignment vertical="center" wrapText="1"/>
      <protection hidden="1"/>
    </xf>
    <xf numFmtId="164" fontId="8" fillId="0" borderId="87" xfId="21" applyNumberFormat="1" applyFont="1" applyFill="1" applyBorder="1" applyAlignment="1" applyProtection="1">
      <alignment vertical="center" wrapText="1"/>
      <protection hidden="1"/>
    </xf>
    <xf numFmtId="164" fontId="0" fillId="0" borderId="78" xfId="21" applyNumberFormat="1" applyFont="1" applyFill="1" applyBorder="1" applyAlignment="1" applyProtection="1">
      <alignment vertical="center" wrapText="1"/>
      <protection hidden="1"/>
    </xf>
    <xf numFmtId="164" fontId="8" fillId="0" borderId="88" xfId="21" applyNumberFormat="1" applyFont="1" applyFill="1" applyBorder="1" applyAlignment="1" applyProtection="1">
      <alignment vertical="center" wrapText="1"/>
      <protection hidden="1"/>
    </xf>
    <xf numFmtId="1" fontId="17" fillId="0" borderId="88" xfId="21" applyNumberFormat="1" applyFont="1" applyFill="1" applyBorder="1" applyAlignment="1" applyProtection="1">
      <alignment vertical="center" wrapText="1"/>
      <protection hidden="1"/>
    </xf>
    <xf numFmtId="1" fontId="15" fillId="0" borderId="88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89" xfId="21" applyNumberFormat="1" applyFont="1" applyFill="1" applyBorder="1" applyAlignment="1" applyProtection="1">
      <alignment vertical="center" wrapText="1"/>
      <protection hidden="1"/>
    </xf>
    <xf numFmtId="164" fontId="6" fillId="0" borderId="29" xfId="21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9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91" xfId="21" applyNumberFormat="1" applyFont="1" applyFill="1" applyBorder="1" applyAlignment="1" applyProtection="1">
      <alignment vertical="center" wrapText="1"/>
      <protection hidden="1"/>
    </xf>
    <xf numFmtId="0" fontId="8" fillId="0" borderId="54" xfId="21" applyFont="1" applyFill="1" applyBorder="1" applyAlignment="1" applyProtection="1">
      <alignment horizontal="center" vertical="center" wrapText="1"/>
      <protection hidden="1"/>
    </xf>
    <xf numFmtId="0" fontId="7" fillId="4" borderId="92" xfId="21" applyFont="1" applyFill="1" applyBorder="1" applyAlignment="1" applyProtection="1">
      <alignment horizontal="center" vertical="center"/>
      <protection hidden="1"/>
    </xf>
    <xf numFmtId="0" fontId="14" fillId="0" borderId="91" xfId="21" applyFont="1" applyFill="1" applyBorder="1" applyAlignment="1" applyProtection="1">
      <alignment vertical="center"/>
      <protection hidden="1"/>
    </xf>
    <xf numFmtId="0" fontId="8" fillId="0" borderId="91" xfId="21" applyFont="1" applyFill="1" applyBorder="1" applyAlignment="1" applyProtection="1">
      <alignment horizontal="center" vertical="center" wrapText="1"/>
      <protection hidden="1"/>
    </xf>
    <xf numFmtId="0" fontId="8" fillId="0" borderId="93" xfId="21" applyFont="1" applyFill="1" applyBorder="1" applyAlignment="1" applyProtection="1">
      <alignment horizontal="center" vertical="center" wrapText="1"/>
      <protection hidden="1"/>
    </xf>
    <xf numFmtId="164" fontId="6" fillId="0" borderId="9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9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96" xfId="21" applyNumberFormat="1" applyFont="1" applyFill="1" applyBorder="1" applyAlignment="1" applyProtection="1">
      <alignment vertical="center" wrapText="1"/>
      <protection hidden="1"/>
    </xf>
    <xf numFmtId="164" fontId="8" fillId="0" borderId="97" xfId="21" applyNumberFormat="1" applyFont="1" applyFill="1" applyBorder="1" applyAlignment="1" applyProtection="1">
      <alignment vertical="center" wrapText="1"/>
      <protection hidden="1"/>
    </xf>
    <xf numFmtId="164" fontId="8" fillId="0" borderId="98" xfId="21" applyNumberFormat="1" applyFont="1" applyFill="1" applyBorder="1" applyAlignment="1" applyProtection="1">
      <alignment vertical="center" wrapText="1"/>
      <protection hidden="1"/>
    </xf>
    <xf numFmtId="1" fontId="17" fillId="0" borderId="91" xfId="21" applyNumberFormat="1" applyFont="1" applyFill="1" applyBorder="1" applyAlignment="1" applyProtection="1">
      <alignment vertical="center" wrapText="1"/>
      <protection hidden="1"/>
    </xf>
    <xf numFmtId="164" fontId="8" fillId="0" borderId="99" xfId="21" applyNumberFormat="1" applyFont="1" applyFill="1" applyBorder="1" applyAlignment="1" applyProtection="1">
      <alignment vertical="center" wrapText="1"/>
      <protection hidden="1"/>
    </xf>
    <xf numFmtId="164" fontId="8" fillId="0" borderId="100" xfId="21" applyNumberFormat="1" applyFont="1" applyFill="1" applyBorder="1" applyAlignment="1" applyProtection="1">
      <alignment vertical="center" wrapText="1"/>
      <protection hidden="1"/>
    </xf>
    <xf numFmtId="164" fontId="8" fillId="0" borderId="101" xfId="21" applyNumberFormat="1" applyFont="1" applyFill="1" applyBorder="1" applyAlignment="1" applyProtection="1">
      <alignment vertical="center" wrapText="1"/>
      <protection hidden="1"/>
    </xf>
    <xf numFmtId="164" fontId="6" fillId="0" borderId="92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10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>
      <alignment horizontal="center"/>
    </xf>
    <xf numFmtId="164" fontId="6" fillId="0" borderId="10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4" xfId="21" applyNumberFormat="1" applyFont="1" applyFill="1" applyBorder="1" applyAlignment="1" applyProtection="1">
      <alignment horizontal="center" vertical="center" wrapText="1"/>
      <protection hidden="1"/>
    </xf>
    <xf numFmtId="0" fontId="14" fillId="0" borderId="105" xfId="21" applyFont="1" applyFill="1" applyBorder="1" applyAlignment="1" applyProtection="1">
      <alignment vertical="center"/>
      <protection hidden="1"/>
    </xf>
    <xf numFmtId="0" fontId="8" fillId="0" borderId="105" xfId="21" applyFont="1" applyFill="1" applyBorder="1" applyAlignment="1" applyProtection="1">
      <alignment horizontal="center" vertical="center" wrapText="1"/>
      <protection hidden="1"/>
    </xf>
    <xf numFmtId="164" fontId="6" fillId="0" borderId="106" xfId="2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8" fillId="0" borderId="105" xfId="21" applyFont="1" applyFill="1" applyBorder="1" applyAlignment="1" applyProtection="1">
      <alignment horizontal="center" vertical="center" wrapText="1"/>
      <protection hidden="1"/>
    </xf>
    <xf numFmtId="164" fontId="8" fillId="0" borderId="5" xfId="21" applyNumberFormat="1" applyFont="1" applyFill="1" applyBorder="1" applyAlignment="1" applyProtection="1">
      <alignment horizontal="center" vertical="center" wrapText="1"/>
      <protection hidden="1" locked="0"/>
    </xf>
    <xf numFmtId="164" fontId="8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07" xfId="21" applyFont="1" applyFill="1" applyBorder="1" applyAlignment="1" applyProtection="1">
      <alignment horizontal="center" vertical="center" wrapText="1"/>
      <protection hidden="1"/>
    </xf>
    <xf numFmtId="164" fontId="0" fillId="0" borderId="7" xfId="21" applyNumberFormat="1" applyFont="1" applyFill="1" applyBorder="1" applyAlignment="1" applyProtection="1">
      <alignment vertical="center" wrapText="1"/>
      <protection hidden="1"/>
    </xf>
    <xf numFmtId="164" fontId="0" fillId="0" borderId="8" xfId="21" applyNumberFormat="1" applyFont="1" applyFill="1" applyBorder="1" applyAlignment="1" applyProtection="1">
      <alignment vertical="center" wrapText="1"/>
      <protection hidden="1"/>
    </xf>
    <xf numFmtId="164" fontId="3" fillId="0" borderId="24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39" xfId="21" applyNumberFormat="1" applyFont="1" applyFill="1" applyBorder="1" applyAlignment="1" applyProtection="1">
      <alignment vertical="center" wrapText="1"/>
      <protection hidden="1"/>
    </xf>
    <xf numFmtId="164" fontId="0" fillId="0" borderId="74" xfId="21" applyNumberFormat="1" applyFont="1" applyFill="1" applyBorder="1" applyAlignment="1" applyProtection="1">
      <alignment vertical="center" wrapText="1"/>
      <protection hidden="1"/>
    </xf>
    <xf numFmtId="164" fontId="3" fillId="0" borderId="75" xfId="21" applyNumberFormat="1" applyFont="1" applyFill="1" applyBorder="1" applyAlignment="1" applyProtection="1">
      <alignment horizontal="center" vertical="center" wrapText="1"/>
      <protection hidden="1"/>
    </xf>
    <xf numFmtId="0" fontId="16" fillId="0" borderId="46" xfId="21" applyFont="1" applyFill="1" applyBorder="1" applyAlignment="1" applyProtection="1">
      <alignment horizontal="center" vertical="center" wrapText="1"/>
      <protection hidden="1"/>
    </xf>
    <xf numFmtId="0" fontId="5" fillId="2" borderId="4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5.57421875" style="1" customWidth="1"/>
    <col min="2" max="2" width="24.00390625" style="1" customWidth="1"/>
    <col min="3" max="3" width="5.8515625" style="2" customWidth="1"/>
    <col min="4" max="4" width="7.140625" style="2" customWidth="1"/>
    <col min="5" max="5" width="6.7109375" style="2" customWidth="1"/>
    <col min="6" max="9" width="4.8515625" style="1" customWidth="1"/>
    <col min="10" max="10" width="6.7109375" style="1" customWidth="1"/>
    <col min="11" max="11" width="5.8515625" style="1" customWidth="1"/>
    <col min="12" max="12" width="5.57421875" style="1" customWidth="1"/>
    <col min="13" max="13" width="7.00390625" style="1" customWidth="1"/>
    <col min="14" max="14" width="6.57421875" style="1" customWidth="1"/>
    <col min="15" max="16" width="5.421875" style="1" customWidth="1"/>
    <col min="17" max="17" width="9.00390625" style="1" customWidth="1"/>
    <col min="18" max="18" width="8.28125" style="1" hidden="1" customWidth="1"/>
    <col min="19" max="19" width="7.140625" style="1" hidden="1" customWidth="1"/>
    <col min="20" max="20" width="9.28125" style="1" hidden="1" customWidth="1"/>
    <col min="21" max="21" width="10.00390625" style="1" hidden="1" customWidth="1"/>
    <col min="22" max="23" width="8.00390625" style="1" hidden="1" customWidth="1"/>
    <col min="24" max="24" width="6.140625" style="1" hidden="1" customWidth="1"/>
    <col min="25" max="25" width="6.57421875" style="1" hidden="1" customWidth="1"/>
    <col min="26" max="26" width="6.28125" style="1" hidden="1" customWidth="1"/>
    <col min="27" max="27" width="4.7109375" style="2" hidden="1" customWidth="1"/>
    <col min="28" max="29" width="9.00390625" style="2" customWidth="1"/>
    <col min="30" max="30" width="4.7109375" style="2" customWidth="1"/>
    <col min="31" max="31" width="0.2890625" style="1" customWidth="1"/>
    <col min="32" max="32" width="8.421875" style="1" customWidth="1"/>
    <col min="33" max="33" width="2.8515625" style="1" customWidth="1"/>
    <col min="34" max="35" width="6.421875" style="1" customWidth="1"/>
    <col min="36" max="36" width="5.7109375" style="1" customWidth="1"/>
    <col min="37" max="16384" width="9.00390625" style="1" customWidth="1"/>
  </cols>
  <sheetData>
    <row r="1" spans="1:30" s="8" customFormat="1" ht="36" customHeight="1" thickBot="1">
      <c r="A1" s="227" t="s">
        <v>106</v>
      </c>
      <c r="B1" s="227"/>
      <c r="C1" s="6"/>
      <c r="D1" s="6"/>
      <c r="E1" s="6"/>
      <c r="F1" s="9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7"/>
      <c r="AC1" s="6"/>
      <c r="AD1" s="6"/>
    </row>
    <row r="2" spans="1:35" ht="27.75" customHeight="1">
      <c r="A2" s="91" t="s">
        <v>0</v>
      </c>
      <c r="B2" s="90" t="s">
        <v>16</v>
      </c>
      <c r="C2" s="90"/>
      <c r="D2" s="241" t="s">
        <v>57</v>
      </c>
      <c r="E2" s="243" t="s">
        <v>58</v>
      </c>
      <c r="F2" s="94"/>
      <c r="G2" s="91" t="s">
        <v>18</v>
      </c>
      <c r="H2" s="94"/>
      <c r="I2" s="92"/>
      <c r="J2" s="228" t="s">
        <v>5</v>
      </c>
      <c r="K2" s="232" t="s">
        <v>19</v>
      </c>
      <c r="L2" s="238"/>
      <c r="M2" s="230" t="s">
        <v>51</v>
      </c>
      <c r="N2" s="228" t="s">
        <v>5</v>
      </c>
      <c r="O2" s="232" t="s">
        <v>20</v>
      </c>
      <c r="P2" s="233"/>
      <c r="Q2" s="236" t="s">
        <v>52</v>
      </c>
      <c r="R2" s="16"/>
      <c r="S2" s="16"/>
      <c r="T2" s="16"/>
      <c r="U2" s="16"/>
      <c r="V2" s="16"/>
      <c r="W2" s="16"/>
      <c r="X2" s="16"/>
      <c r="Y2" s="16"/>
      <c r="Z2" s="17"/>
      <c r="AA2" s="28"/>
      <c r="AB2" s="228" t="s">
        <v>5</v>
      </c>
      <c r="AC2" s="230" t="s">
        <v>46</v>
      </c>
      <c r="AD2" s="228" t="s">
        <v>47</v>
      </c>
      <c r="AF2" s="1" t="s">
        <v>48</v>
      </c>
      <c r="AI2" s="1" t="s">
        <v>62</v>
      </c>
    </row>
    <row r="3" spans="1:30" ht="12.75">
      <c r="A3" s="123"/>
      <c r="B3" s="154"/>
      <c r="C3" s="104"/>
      <c r="D3" s="242"/>
      <c r="E3" s="244"/>
      <c r="F3" s="95"/>
      <c r="G3" s="95"/>
      <c r="H3" s="95"/>
      <c r="I3" s="96"/>
      <c r="J3" s="229"/>
      <c r="K3" s="234"/>
      <c r="L3" s="239"/>
      <c r="M3" s="240"/>
      <c r="N3" s="229"/>
      <c r="O3" s="234"/>
      <c r="P3" s="235"/>
      <c r="Q3" s="237"/>
      <c r="R3" s="9"/>
      <c r="S3" s="9"/>
      <c r="T3" s="9"/>
      <c r="U3" s="9"/>
      <c r="V3" s="9"/>
      <c r="W3" s="9"/>
      <c r="X3" s="9"/>
      <c r="Y3" s="9"/>
      <c r="Z3" s="18"/>
      <c r="AA3" s="29"/>
      <c r="AB3" s="229"/>
      <c r="AC3" s="231"/>
      <c r="AD3" s="229"/>
    </row>
    <row r="4" spans="1:36" ht="15.75" customHeight="1">
      <c r="A4" s="69" t="s">
        <v>1</v>
      </c>
      <c r="B4" s="155" t="s">
        <v>101</v>
      </c>
      <c r="C4" s="38" t="s">
        <v>90</v>
      </c>
      <c r="D4" s="38">
        <v>155</v>
      </c>
      <c r="E4" s="38">
        <f aca="true" t="shared" si="0" ref="E4:E37">IF((180-D4)*50%&lt;0,0,ROUND((180-D4)*50%,0))</f>
        <v>13</v>
      </c>
      <c r="F4" s="97">
        <v>183</v>
      </c>
      <c r="G4" s="30">
        <v>213</v>
      </c>
      <c r="H4" s="30">
        <v>145</v>
      </c>
      <c r="I4" s="31">
        <v>169</v>
      </c>
      <c r="J4" s="32">
        <f aca="true" t="shared" si="1" ref="J4:J37">SUM(F4,G4,H4,I4,4*E4)</f>
        <v>762</v>
      </c>
      <c r="K4" s="33">
        <v>225</v>
      </c>
      <c r="L4" s="19">
        <v>194</v>
      </c>
      <c r="M4" s="105">
        <f aca="true" t="shared" si="2" ref="M4:M27">J4/4</f>
        <v>190.5</v>
      </c>
      <c r="N4" s="113">
        <f aca="true" t="shared" si="3" ref="N4:N27">SUM(K4,L4,M4,2*E4)</f>
        <v>635.5</v>
      </c>
      <c r="O4" s="33">
        <v>211</v>
      </c>
      <c r="P4" s="173">
        <v>174</v>
      </c>
      <c r="Q4" s="105">
        <f aca="true" t="shared" si="4" ref="Q4:Q15">(J4+N4)/7</f>
        <v>199.64285714285714</v>
      </c>
      <c r="R4" s="19"/>
      <c r="S4" s="19"/>
      <c r="T4" s="19"/>
      <c r="U4" s="19"/>
      <c r="V4" s="19"/>
      <c r="W4" s="19"/>
      <c r="X4" s="19"/>
      <c r="Y4" s="19"/>
      <c r="Z4" s="20"/>
      <c r="AA4" s="40"/>
      <c r="AB4" s="121">
        <f aca="true" t="shared" si="5" ref="AB4:AB15">SUM(O4,P4,Q4,2*E4)</f>
        <v>610.6428571428571</v>
      </c>
      <c r="AC4" s="117">
        <f aca="true" t="shared" si="6" ref="AC4:AC15">AVERAGE(F4,G4,H4,I4,K4,L4,O4,P4)</f>
        <v>189.25</v>
      </c>
      <c r="AD4" s="38">
        <f>AE4*2</f>
        <v>80</v>
      </c>
      <c r="AE4" s="38">
        <v>40</v>
      </c>
      <c r="AF4" s="209">
        <f>MAX(F4:I45,K4:L27,O4:P15)</f>
        <v>245</v>
      </c>
      <c r="AH4" s="1" t="s">
        <v>64</v>
      </c>
      <c r="AJ4" s="1">
        <v>1500</v>
      </c>
    </row>
    <row r="5" spans="1:36" ht="15.75" customHeight="1">
      <c r="A5" s="69" t="s">
        <v>2</v>
      </c>
      <c r="B5" s="156" t="s">
        <v>80</v>
      </c>
      <c r="C5" s="63" t="s">
        <v>54</v>
      </c>
      <c r="D5" s="63">
        <v>171</v>
      </c>
      <c r="E5" s="63">
        <f t="shared" si="0"/>
        <v>5</v>
      </c>
      <c r="F5" s="98">
        <v>169</v>
      </c>
      <c r="G5" s="64">
        <v>203</v>
      </c>
      <c r="H5" s="64">
        <v>184</v>
      </c>
      <c r="I5" s="65">
        <v>183</v>
      </c>
      <c r="J5" s="32">
        <f t="shared" si="1"/>
        <v>759</v>
      </c>
      <c r="K5" s="33">
        <v>195</v>
      </c>
      <c r="L5" s="19">
        <v>185</v>
      </c>
      <c r="M5" s="105">
        <f t="shared" si="2"/>
        <v>189.75</v>
      </c>
      <c r="N5" s="113">
        <f t="shared" si="3"/>
        <v>579.75</v>
      </c>
      <c r="O5" s="33">
        <v>177</v>
      </c>
      <c r="P5" s="173">
        <v>214</v>
      </c>
      <c r="Q5" s="105">
        <f t="shared" si="4"/>
        <v>191.25</v>
      </c>
      <c r="R5" s="19"/>
      <c r="S5" s="19"/>
      <c r="T5" s="19"/>
      <c r="U5" s="19"/>
      <c r="V5" s="19"/>
      <c r="W5" s="19"/>
      <c r="X5" s="19"/>
      <c r="Y5" s="19"/>
      <c r="Z5" s="20"/>
      <c r="AA5" s="40"/>
      <c r="AB5" s="121">
        <f t="shared" si="5"/>
        <v>592.25</v>
      </c>
      <c r="AC5" s="118">
        <f t="shared" si="6"/>
        <v>188.75</v>
      </c>
      <c r="AD5" s="38">
        <f aca="true" t="shared" si="7" ref="AD5:AD42">AE5*2</f>
        <v>76</v>
      </c>
      <c r="AE5" s="38">
        <v>38</v>
      </c>
      <c r="AF5" s="2"/>
      <c r="AH5" s="1" t="s">
        <v>63</v>
      </c>
      <c r="AJ5" s="1">
        <v>1400</v>
      </c>
    </row>
    <row r="6" spans="1:36" ht="15.75" customHeight="1">
      <c r="A6" s="69" t="s">
        <v>3</v>
      </c>
      <c r="B6" s="157" t="s">
        <v>56</v>
      </c>
      <c r="C6" s="48" t="s">
        <v>54</v>
      </c>
      <c r="D6" s="49">
        <v>174</v>
      </c>
      <c r="E6" s="49">
        <f t="shared" si="0"/>
        <v>3</v>
      </c>
      <c r="F6" s="99">
        <v>225</v>
      </c>
      <c r="G6" s="50">
        <v>238</v>
      </c>
      <c r="H6" s="50">
        <v>176</v>
      </c>
      <c r="I6" s="51">
        <v>179</v>
      </c>
      <c r="J6" s="32">
        <f t="shared" si="1"/>
        <v>830</v>
      </c>
      <c r="K6" s="66">
        <v>186</v>
      </c>
      <c r="L6" s="67">
        <v>135</v>
      </c>
      <c r="M6" s="106">
        <f t="shared" si="2"/>
        <v>207.5</v>
      </c>
      <c r="N6" s="113">
        <f t="shared" si="3"/>
        <v>534.5</v>
      </c>
      <c r="O6" s="66">
        <v>208</v>
      </c>
      <c r="P6" s="174">
        <v>171</v>
      </c>
      <c r="Q6" s="105">
        <f t="shared" si="4"/>
        <v>194.92857142857142</v>
      </c>
      <c r="R6" s="67"/>
      <c r="S6" s="67"/>
      <c r="T6" s="67"/>
      <c r="U6" s="67"/>
      <c r="V6" s="67"/>
      <c r="W6" s="67"/>
      <c r="X6" s="67"/>
      <c r="Y6" s="67"/>
      <c r="Z6" s="129"/>
      <c r="AA6" s="130"/>
      <c r="AB6" s="121">
        <f t="shared" si="5"/>
        <v>579.9285714285714</v>
      </c>
      <c r="AC6" s="131">
        <f t="shared" si="6"/>
        <v>189.75</v>
      </c>
      <c r="AD6" s="63">
        <f t="shared" si="7"/>
        <v>74</v>
      </c>
      <c r="AE6" s="63">
        <v>37</v>
      </c>
      <c r="AF6" s="209">
        <f>MIN(F4:I45,K4:L27,O4:P15)</f>
        <v>109</v>
      </c>
      <c r="AH6" s="1" t="s">
        <v>65</v>
      </c>
      <c r="AJ6" s="1">
        <v>1200</v>
      </c>
    </row>
    <row r="7" spans="1:36" ht="15.75" customHeight="1">
      <c r="A7" s="69" t="s">
        <v>4</v>
      </c>
      <c r="B7" s="158" t="s">
        <v>102</v>
      </c>
      <c r="C7" s="57" t="s">
        <v>90</v>
      </c>
      <c r="D7" s="57">
        <v>150</v>
      </c>
      <c r="E7" s="57">
        <f t="shared" si="0"/>
        <v>15</v>
      </c>
      <c r="F7" s="97">
        <v>205</v>
      </c>
      <c r="G7" s="30">
        <v>147</v>
      </c>
      <c r="H7" s="30">
        <v>165</v>
      </c>
      <c r="I7" s="31">
        <v>173</v>
      </c>
      <c r="J7" s="32">
        <f t="shared" si="1"/>
        <v>750</v>
      </c>
      <c r="K7" s="53">
        <v>148</v>
      </c>
      <c r="L7" s="25">
        <v>172</v>
      </c>
      <c r="M7" s="107">
        <f t="shared" si="2"/>
        <v>187.5</v>
      </c>
      <c r="N7" s="113">
        <f t="shared" si="3"/>
        <v>537.5</v>
      </c>
      <c r="O7" s="53">
        <v>147</v>
      </c>
      <c r="P7" s="175">
        <v>198</v>
      </c>
      <c r="Q7" s="105">
        <f t="shared" si="4"/>
        <v>183.92857142857142</v>
      </c>
      <c r="R7" s="221"/>
      <c r="S7" s="221"/>
      <c r="T7" s="221"/>
      <c r="U7" s="221"/>
      <c r="V7" s="221"/>
      <c r="W7" s="221"/>
      <c r="X7" s="221"/>
      <c r="Y7" s="221"/>
      <c r="Z7" s="222"/>
      <c r="AA7" s="223"/>
      <c r="AB7" s="121">
        <f t="shared" si="5"/>
        <v>558.9285714285714</v>
      </c>
      <c r="AC7" s="120">
        <f t="shared" si="6"/>
        <v>169.375</v>
      </c>
      <c r="AD7" s="49">
        <f t="shared" si="7"/>
        <v>72</v>
      </c>
      <c r="AE7" s="49">
        <v>36</v>
      </c>
      <c r="AH7" s="1" t="s">
        <v>66</v>
      </c>
      <c r="AJ7" s="1">
        <v>1700</v>
      </c>
    </row>
    <row r="8" spans="1:31" ht="15.75" customHeight="1">
      <c r="A8" s="69" t="s">
        <v>6</v>
      </c>
      <c r="B8" s="159" t="s">
        <v>59</v>
      </c>
      <c r="C8" s="116" t="s">
        <v>53</v>
      </c>
      <c r="D8" s="116">
        <v>170</v>
      </c>
      <c r="E8" s="116">
        <f t="shared" si="0"/>
        <v>5</v>
      </c>
      <c r="F8" s="101">
        <v>147</v>
      </c>
      <c r="G8" s="73">
        <v>187</v>
      </c>
      <c r="H8" s="73">
        <v>166</v>
      </c>
      <c r="I8" s="74">
        <v>182</v>
      </c>
      <c r="J8" s="32">
        <f t="shared" si="1"/>
        <v>702</v>
      </c>
      <c r="K8" s="43">
        <v>171</v>
      </c>
      <c r="L8" s="23">
        <v>174</v>
      </c>
      <c r="M8" s="112">
        <f t="shared" si="2"/>
        <v>175.5</v>
      </c>
      <c r="N8" s="113">
        <f t="shared" si="3"/>
        <v>530.5</v>
      </c>
      <c r="O8" s="43">
        <v>192</v>
      </c>
      <c r="P8" s="176">
        <v>167</v>
      </c>
      <c r="Q8" s="105">
        <f t="shared" si="4"/>
        <v>176.07142857142858</v>
      </c>
      <c r="R8" s="23"/>
      <c r="S8" s="23"/>
      <c r="T8" s="23"/>
      <c r="U8" s="23"/>
      <c r="V8" s="23"/>
      <c r="W8" s="23"/>
      <c r="X8" s="23"/>
      <c r="Y8" s="23"/>
      <c r="Z8" s="24"/>
      <c r="AA8" s="45"/>
      <c r="AB8" s="121">
        <f t="shared" si="5"/>
        <v>545.0714285714286</v>
      </c>
      <c r="AC8" s="119">
        <f t="shared" si="6"/>
        <v>173.25</v>
      </c>
      <c r="AD8" s="140">
        <f t="shared" si="7"/>
        <v>70</v>
      </c>
      <c r="AE8" s="140">
        <v>35</v>
      </c>
    </row>
    <row r="9" spans="1:36" ht="15.75" customHeight="1">
      <c r="A9" s="69" t="s">
        <v>7</v>
      </c>
      <c r="B9" s="157" t="s">
        <v>17</v>
      </c>
      <c r="C9" s="49" t="s">
        <v>91</v>
      </c>
      <c r="D9" s="49">
        <v>178</v>
      </c>
      <c r="E9" s="49">
        <f t="shared" si="0"/>
        <v>1</v>
      </c>
      <c r="F9" s="99">
        <v>245</v>
      </c>
      <c r="G9" s="50">
        <v>179</v>
      </c>
      <c r="H9" s="50">
        <v>194</v>
      </c>
      <c r="I9" s="51">
        <v>159</v>
      </c>
      <c r="J9" s="32">
        <f t="shared" si="1"/>
        <v>781</v>
      </c>
      <c r="K9" s="75">
        <v>207</v>
      </c>
      <c r="L9" s="76">
        <v>172</v>
      </c>
      <c r="M9" s="109">
        <f t="shared" si="2"/>
        <v>195.25</v>
      </c>
      <c r="N9" s="113">
        <f t="shared" si="3"/>
        <v>576.25</v>
      </c>
      <c r="O9" s="75">
        <v>215</v>
      </c>
      <c r="P9" s="177">
        <v>125</v>
      </c>
      <c r="Q9" s="105">
        <f t="shared" si="4"/>
        <v>193.89285714285714</v>
      </c>
      <c r="R9" s="76"/>
      <c r="S9" s="76"/>
      <c r="T9" s="76"/>
      <c r="U9" s="76"/>
      <c r="V9" s="76"/>
      <c r="W9" s="76"/>
      <c r="X9" s="76"/>
      <c r="Y9" s="76"/>
      <c r="Z9" s="132"/>
      <c r="AA9" s="133"/>
      <c r="AB9" s="121">
        <f t="shared" si="5"/>
        <v>535.8928571428571</v>
      </c>
      <c r="AC9" s="134">
        <f t="shared" si="6"/>
        <v>187</v>
      </c>
      <c r="AD9" s="116">
        <f t="shared" si="7"/>
        <v>68</v>
      </c>
      <c r="AE9" s="116">
        <v>34</v>
      </c>
      <c r="AH9" s="1" t="s">
        <v>81</v>
      </c>
      <c r="AJ9" s="190">
        <f>SUM(AJ3:AJ8)-AJ11-AJ12-AJ13-AJ14</f>
        <v>0</v>
      </c>
    </row>
    <row r="10" spans="1:36" ht="15.75" customHeight="1">
      <c r="A10" s="69" t="s">
        <v>8</v>
      </c>
      <c r="B10" s="156" t="s">
        <v>85</v>
      </c>
      <c r="C10" s="63" t="s">
        <v>53</v>
      </c>
      <c r="D10" s="63">
        <v>170</v>
      </c>
      <c r="E10" s="63">
        <f t="shared" si="0"/>
        <v>5</v>
      </c>
      <c r="F10" s="98">
        <v>171</v>
      </c>
      <c r="G10" s="64">
        <v>224</v>
      </c>
      <c r="H10" s="64">
        <v>173</v>
      </c>
      <c r="I10" s="65">
        <v>156</v>
      </c>
      <c r="J10" s="32">
        <f t="shared" si="1"/>
        <v>744</v>
      </c>
      <c r="K10" s="53">
        <v>202</v>
      </c>
      <c r="L10" s="25">
        <v>150</v>
      </c>
      <c r="M10" s="107">
        <f t="shared" si="2"/>
        <v>186</v>
      </c>
      <c r="N10" s="113">
        <f t="shared" si="3"/>
        <v>548</v>
      </c>
      <c r="O10" s="53">
        <v>174</v>
      </c>
      <c r="P10" s="175">
        <v>166</v>
      </c>
      <c r="Q10" s="105">
        <f t="shared" si="4"/>
        <v>184.57142857142858</v>
      </c>
      <c r="R10" s="25"/>
      <c r="S10" s="25"/>
      <c r="T10" s="25"/>
      <c r="U10" s="25"/>
      <c r="V10" s="25"/>
      <c r="W10" s="25"/>
      <c r="X10" s="25"/>
      <c r="Y10" s="25"/>
      <c r="Z10" s="26"/>
      <c r="AA10" s="56"/>
      <c r="AB10" s="121">
        <f t="shared" si="5"/>
        <v>534.5714285714286</v>
      </c>
      <c r="AC10" s="120">
        <f t="shared" si="6"/>
        <v>177</v>
      </c>
      <c r="AD10" s="49">
        <f t="shared" si="7"/>
        <v>66</v>
      </c>
      <c r="AE10" s="49">
        <v>33</v>
      </c>
      <c r="AJ10" s="190"/>
    </row>
    <row r="11" spans="1:37" ht="15.75" customHeight="1">
      <c r="A11" s="69" t="s">
        <v>9</v>
      </c>
      <c r="B11" s="157" t="s">
        <v>49</v>
      </c>
      <c r="C11" s="49" t="s">
        <v>54</v>
      </c>
      <c r="D11" s="220">
        <v>171</v>
      </c>
      <c r="E11" s="220">
        <f t="shared" si="0"/>
        <v>5</v>
      </c>
      <c r="F11" s="102">
        <v>204</v>
      </c>
      <c r="G11" s="80">
        <v>238</v>
      </c>
      <c r="H11" s="80">
        <v>181</v>
      </c>
      <c r="I11" s="81">
        <v>182</v>
      </c>
      <c r="J11" s="32">
        <f t="shared" si="1"/>
        <v>825</v>
      </c>
      <c r="K11" s="66">
        <v>223</v>
      </c>
      <c r="L11" s="67">
        <v>179</v>
      </c>
      <c r="M11" s="106">
        <f t="shared" si="2"/>
        <v>206.25</v>
      </c>
      <c r="N11" s="113">
        <f t="shared" si="3"/>
        <v>618.25</v>
      </c>
      <c r="O11" s="33">
        <v>149</v>
      </c>
      <c r="P11" s="173">
        <v>140</v>
      </c>
      <c r="Q11" s="105">
        <f t="shared" si="4"/>
        <v>206.17857142857142</v>
      </c>
      <c r="R11" s="21"/>
      <c r="S11" s="21"/>
      <c r="T11" s="21"/>
      <c r="U11" s="21"/>
      <c r="V11" s="21"/>
      <c r="W11" s="21"/>
      <c r="X11" s="21"/>
      <c r="Y11" s="21"/>
      <c r="Z11" s="22"/>
      <c r="AA11" s="36"/>
      <c r="AB11" s="121">
        <f t="shared" si="5"/>
        <v>505.17857142857144</v>
      </c>
      <c r="AC11" s="118">
        <f t="shared" si="6"/>
        <v>187</v>
      </c>
      <c r="AD11" s="37">
        <f t="shared" si="7"/>
        <v>64</v>
      </c>
      <c r="AE11" s="37">
        <v>32</v>
      </c>
      <c r="AF11" s="1" t="s">
        <v>67</v>
      </c>
      <c r="AH11" s="1" t="s">
        <v>64</v>
      </c>
      <c r="AI11" s="189">
        <v>0.3</v>
      </c>
      <c r="AJ11" s="1">
        <v>500</v>
      </c>
      <c r="AK11" s="1" t="s">
        <v>82</v>
      </c>
    </row>
    <row r="12" spans="1:37" ht="15.75" customHeight="1">
      <c r="A12" s="69" t="s">
        <v>10</v>
      </c>
      <c r="B12" s="158" t="s">
        <v>84</v>
      </c>
      <c r="C12" s="193" t="s">
        <v>55</v>
      </c>
      <c r="D12" s="116">
        <v>150</v>
      </c>
      <c r="E12" s="116">
        <f t="shared" si="0"/>
        <v>15</v>
      </c>
      <c r="F12" s="103">
        <v>157</v>
      </c>
      <c r="G12" s="41">
        <v>175</v>
      </c>
      <c r="H12" s="41">
        <v>192</v>
      </c>
      <c r="I12" s="42">
        <v>161</v>
      </c>
      <c r="J12" s="32">
        <f t="shared" si="1"/>
        <v>745</v>
      </c>
      <c r="K12" s="82">
        <v>160</v>
      </c>
      <c r="L12" s="83">
        <v>147</v>
      </c>
      <c r="M12" s="111">
        <f t="shared" si="2"/>
        <v>186.25</v>
      </c>
      <c r="N12" s="113">
        <f t="shared" si="3"/>
        <v>523.25</v>
      </c>
      <c r="O12" s="66">
        <v>123</v>
      </c>
      <c r="P12" s="174">
        <v>167</v>
      </c>
      <c r="Q12" s="105">
        <f t="shared" si="4"/>
        <v>181.17857142857142</v>
      </c>
      <c r="R12" s="67"/>
      <c r="S12" s="67"/>
      <c r="T12" s="67"/>
      <c r="U12" s="67"/>
      <c r="V12" s="67"/>
      <c r="W12" s="67"/>
      <c r="X12" s="67"/>
      <c r="Y12" s="67"/>
      <c r="Z12" s="129"/>
      <c r="AA12" s="130"/>
      <c r="AB12" s="121">
        <f t="shared" si="5"/>
        <v>501.17857142857144</v>
      </c>
      <c r="AC12" s="131">
        <f t="shared" si="6"/>
        <v>160.25</v>
      </c>
      <c r="AD12" s="62">
        <f t="shared" si="7"/>
        <v>62</v>
      </c>
      <c r="AE12" s="62">
        <v>31</v>
      </c>
      <c r="AH12" s="1" t="s">
        <v>63</v>
      </c>
      <c r="AI12" s="189">
        <v>0.4</v>
      </c>
      <c r="AJ12" s="1">
        <v>1000</v>
      </c>
      <c r="AK12" s="1" t="s">
        <v>103</v>
      </c>
    </row>
    <row r="13" spans="1:37" ht="15.75" customHeight="1">
      <c r="A13" s="69" t="s">
        <v>11</v>
      </c>
      <c r="B13" s="161" t="s">
        <v>69</v>
      </c>
      <c r="C13" s="57" t="s">
        <v>55</v>
      </c>
      <c r="D13" s="193">
        <v>155</v>
      </c>
      <c r="E13" s="143">
        <f t="shared" si="0"/>
        <v>13</v>
      </c>
      <c r="F13" s="99">
        <v>145</v>
      </c>
      <c r="G13" s="50">
        <v>161</v>
      </c>
      <c r="H13" s="50">
        <v>155</v>
      </c>
      <c r="I13" s="51">
        <v>182</v>
      </c>
      <c r="J13" s="32">
        <f t="shared" si="1"/>
        <v>695</v>
      </c>
      <c r="K13" s="72">
        <v>176</v>
      </c>
      <c r="L13" s="27">
        <v>166</v>
      </c>
      <c r="M13" s="108">
        <f t="shared" si="2"/>
        <v>173.75</v>
      </c>
      <c r="N13" s="113">
        <f t="shared" si="3"/>
        <v>541.75</v>
      </c>
      <c r="O13" s="72">
        <v>157</v>
      </c>
      <c r="P13" s="175">
        <v>137</v>
      </c>
      <c r="Q13" s="105">
        <f t="shared" si="4"/>
        <v>176.67857142857142</v>
      </c>
      <c r="R13" s="25"/>
      <c r="S13" s="25"/>
      <c r="T13" s="25"/>
      <c r="U13" s="25"/>
      <c r="V13" s="25"/>
      <c r="W13" s="25"/>
      <c r="X13" s="25"/>
      <c r="Y13" s="25"/>
      <c r="Z13" s="26"/>
      <c r="AA13" s="56"/>
      <c r="AB13" s="121">
        <f t="shared" si="5"/>
        <v>496.67857142857144</v>
      </c>
      <c r="AC13" s="120">
        <f t="shared" si="6"/>
        <v>159.875</v>
      </c>
      <c r="AD13" s="49">
        <f t="shared" si="7"/>
        <v>60</v>
      </c>
      <c r="AE13" s="49">
        <v>30</v>
      </c>
      <c r="AH13" s="1" t="s">
        <v>75</v>
      </c>
      <c r="AI13" s="189">
        <v>0.5</v>
      </c>
      <c r="AJ13" s="215">
        <v>1300</v>
      </c>
      <c r="AK13" s="1" t="s">
        <v>104</v>
      </c>
    </row>
    <row r="14" spans="1:37" ht="15.75" customHeight="1">
      <c r="A14" s="69" t="s">
        <v>12</v>
      </c>
      <c r="B14" s="159" t="s">
        <v>74</v>
      </c>
      <c r="C14" s="115" t="s">
        <v>92</v>
      </c>
      <c r="D14" s="116">
        <v>163</v>
      </c>
      <c r="E14" s="116">
        <f t="shared" si="0"/>
        <v>9</v>
      </c>
      <c r="F14" s="99">
        <v>183</v>
      </c>
      <c r="G14" s="50">
        <v>191</v>
      </c>
      <c r="H14" s="50">
        <v>213</v>
      </c>
      <c r="I14" s="51">
        <v>166</v>
      </c>
      <c r="J14" s="32">
        <f t="shared" si="1"/>
        <v>789</v>
      </c>
      <c r="K14" s="135">
        <v>192</v>
      </c>
      <c r="L14" s="136">
        <v>182</v>
      </c>
      <c r="M14" s="137">
        <f t="shared" si="2"/>
        <v>197.25</v>
      </c>
      <c r="N14" s="113">
        <f t="shared" si="3"/>
        <v>589.25</v>
      </c>
      <c r="O14" s="138">
        <v>168</v>
      </c>
      <c r="P14" s="178">
        <v>109</v>
      </c>
      <c r="Q14" s="105">
        <f t="shared" si="4"/>
        <v>196.89285714285714</v>
      </c>
      <c r="R14" s="23"/>
      <c r="S14" s="23"/>
      <c r="T14" s="23"/>
      <c r="U14" s="23"/>
      <c r="V14" s="23"/>
      <c r="W14" s="23"/>
      <c r="X14" s="23"/>
      <c r="Y14" s="23"/>
      <c r="Z14" s="24"/>
      <c r="AA14" s="45"/>
      <c r="AB14" s="121">
        <f t="shared" si="5"/>
        <v>491.8928571428571</v>
      </c>
      <c r="AC14" s="139">
        <f t="shared" si="6"/>
        <v>175.5</v>
      </c>
      <c r="AD14" s="57">
        <f t="shared" si="7"/>
        <v>58</v>
      </c>
      <c r="AE14" s="57">
        <v>29</v>
      </c>
      <c r="AH14" s="1" t="s">
        <v>76</v>
      </c>
      <c r="AI14" s="1" t="s">
        <v>72</v>
      </c>
      <c r="AJ14" s="1">
        <v>3000</v>
      </c>
      <c r="AK14" s="1" t="s">
        <v>105</v>
      </c>
    </row>
    <row r="15" spans="1:31" ht="15.75" customHeight="1">
      <c r="A15" s="163" t="s">
        <v>13</v>
      </c>
      <c r="B15" s="212" t="s">
        <v>78</v>
      </c>
      <c r="C15" s="213" t="s">
        <v>53</v>
      </c>
      <c r="D15" s="216">
        <v>165</v>
      </c>
      <c r="E15" s="213">
        <f t="shared" si="0"/>
        <v>8</v>
      </c>
      <c r="F15" s="210">
        <v>158</v>
      </c>
      <c r="G15" s="211">
        <v>171</v>
      </c>
      <c r="H15" s="211">
        <v>189</v>
      </c>
      <c r="I15" s="214">
        <v>176</v>
      </c>
      <c r="J15" s="184">
        <f t="shared" si="1"/>
        <v>726</v>
      </c>
      <c r="K15" s="87">
        <v>156</v>
      </c>
      <c r="L15" s="88">
        <v>176</v>
      </c>
      <c r="M15" s="110">
        <f t="shared" si="2"/>
        <v>181.5</v>
      </c>
      <c r="N15" s="185">
        <f t="shared" si="3"/>
        <v>529.5</v>
      </c>
      <c r="O15" s="87">
        <v>143</v>
      </c>
      <c r="P15" s="179">
        <v>151</v>
      </c>
      <c r="Q15" s="187">
        <f t="shared" si="4"/>
        <v>179.35714285714286</v>
      </c>
      <c r="R15" s="224"/>
      <c r="S15" s="224"/>
      <c r="T15" s="224"/>
      <c r="U15" s="224"/>
      <c r="V15" s="224"/>
      <c r="W15" s="224"/>
      <c r="X15" s="224"/>
      <c r="Y15" s="224"/>
      <c r="Z15" s="225"/>
      <c r="AA15" s="226"/>
      <c r="AB15" s="186">
        <f t="shared" si="5"/>
        <v>489.3571428571429</v>
      </c>
      <c r="AC15" s="168">
        <f t="shared" si="6"/>
        <v>165</v>
      </c>
      <c r="AD15" s="165">
        <f t="shared" si="7"/>
        <v>56</v>
      </c>
      <c r="AE15" s="165">
        <v>28</v>
      </c>
    </row>
    <row r="16" spans="1:31" ht="15.75" customHeight="1">
      <c r="A16" s="162" t="s">
        <v>14</v>
      </c>
      <c r="B16" s="160" t="s">
        <v>95</v>
      </c>
      <c r="C16" s="143" t="s">
        <v>90</v>
      </c>
      <c r="D16" s="143">
        <v>153</v>
      </c>
      <c r="E16" s="143">
        <f t="shared" si="0"/>
        <v>14</v>
      </c>
      <c r="F16" s="100">
        <v>163</v>
      </c>
      <c r="G16" s="70">
        <v>141</v>
      </c>
      <c r="H16" s="70">
        <v>175</v>
      </c>
      <c r="I16" s="71">
        <v>154</v>
      </c>
      <c r="J16" s="52">
        <f t="shared" si="1"/>
        <v>689</v>
      </c>
      <c r="K16" s="82">
        <v>144</v>
      </c>
      <c r="L16" s="83">
        <v>176</v>
      </c>
      <c r="M16" s="111">
        <f t="shared" si="2"/>
        <v>172.25</v>
      </c>
      <c r="N16" s="114">
        <f t="shared" si="3"/>
        <v>520.25</v>
      </c>
      <c r="O16" s="82"/>
      <c r="P16" s="180"/>
      <c r="Q16" s="141"/>
      <c r="R16" s="27"/>
      <c r="S16" s="27"/>
      <c r="T16" s="27"/>
      <c r="U16" s="27"/>
      <c r="V16" s="27"/>
      <c r="W16" s="27"/>
      <c r="X16" s="27"/>
      <c r="Y16" s="27"/>
      <c r="Z16" s="128"/>
      <c r="AA16" s="142"/>
      <c r="AB16" s="143"/>
      <c r="AC16" s="144">
        <f aca="true" t="shared" si="8" ref="AC16:AC35">AVERAGE(F16,G16,H16,I16,K16,L16,O16,P16)</f>
        <v>158.83333333333334</v>
      </c>
      <c r="AD16" s="143">
        <f t="shared" si="7"/>
        <v>54</v>
      </c>
      <c r="AE16" s="143">
        <v>27</v>
      </c>
    </row>
    <row r="17" spans="1:31" ht="15.75" customHeight="1">
      <c r="A17" s="125" t="s">
        <v>15</v>
      </c>
      <c r="B17" s="159" t="s">
        <v>61</v>
      </c>
      <c r="C17" s="116" t="s">
        <v>54</v>
      </c>
      <c r="D17" s="116">
        <v>172</v>
      </c>
      <c r="E17" s="116">
        <f t="shared" si="0"/>
        <v>4</v>
      </c>
      <c r="F17" s="103">
        <v>189</v>
      </c>
      <c r="G17" s="41">
        <v>171</v>
      </c>
      <c r="H17" s="41">
        <v>160</v>
      </c>
      <c r="I17" s="42">
        <v>193</v>
      </c>
      <c r="J17" s="32">
        <f t="shared" si="1"/>
        <v>729</v>
      </c>
      <c r="K17" s="72">
        <v>157</v>
      </c>
      <c r="L17" s="27">
        <v>163</v>
      </c>
      <c r="M17" s="108">
        <f t="shared" si="2"/>
        <v>182.25</v>
      </c>
      <c r="N17" s="113">
        <f t="shared" si="3"/>
        <v>510.25</v>
      </c>
      <c r="O17" s="72"/>
      <c r="P17" s="176"/>
      <c r="Q17" s="44"/>
      <c r="R17" s="23"/>
      <c r="S17" s="23"/>
      <c r="T17" s="23"/>
      <c r="U17" s="23"/>
      <c r="V17" s="23"/>
      <c r="W17" s="23"/>
      <c r="X17" s="23"/>
      <c r="Y17" s="23"/>
      <c r="Z17" s="24"/>
      <c r="AA17" s="45"/>
      <c r="AB17" s="57"/>
      <c r="AC17" s="119">
        <f t="shared" si="8"/>
        <v>172.16666666666666</v>
      </c>
      <c r="AD17" s="57">
        <f t="shared" si="7"/>
        <v>52</v>
      </c>
      <c r="AE17" s="57">
        <v>26</v>
      </c>
    </row>
    <row r="18" spans="1:31" ht="15.75" customHeight="1">
      <c r="A18" s="79" t="s">
        <v>21</v>
      </c>
      <c r="B18" s="157" t="s">
        <v>86</v>
      </c>
      <c r="C18" s="49" t="s">
        <v>90</v>
      </c>
      <c r="D18" s="49">
        <v>159</v>
      </c>
      <c r="E18" s="49">
        <f t="shared" si="0"/>
        <v>11</v>
      </c>
      <c r="F18" s="97">
        <v>165</v>
      </c>
      <c r="G18" s="30">
        <v>193</v>
      </c>
      <c r="H18" s="30">
        <v>171</v>
      </c>
      <c r="I18" s="31">
        <v>154</v>
      </c>
      <c r="J18" s="32">
        <f t="shared" si="1"/>
        <v>727</v>
      </c>
      <c r="K18" s="75">
        <v>139</v>
      </c>
      <c r="L18" s="76">
        <v>164</v>
      </c>
      <c r="M18" s="109">
        <f t="shared" si="2"/>
        <v>181.75</v>
      </c>
      <c r="N18" s="113">
        <f t="shared" si="3"/>
        <v>506.75</v>
      </c>
      <c r="O18" s="77"/>
      <c r="P18" s="181"/>
      <c r="Q18" s="146"/>
      <c r="R18" s="147"/>
      <c r="S18" s="147"/>
      <c r="T18" s="147"/>
      <c r="U18" s="147"/>
      <c r="V18" s="147"/>
      <c r="W18" s="147"/>
      <c r="X18" s="147"/>
      <c r="Y18" s="147"/>
      <c r="Z18" s="148"/>
      <c r="AA18" s="149"/>
      <c r="AB18" s="116"/>
      <c r="AC18" s="134">
        <f t="shared" si="8"/>
        <v>164.33333333333334</v>
      </c>
      <c r="AD18" s="116">
        <f t="shared" si="7"/>
        <v>50</v>
      </c>
      <c r="AE18" s="116">
        <v>25</v>
      </c>
    </row>
    <row r="19" spans="1:31" ht="15.75" customHeight="1">
      <c r="A19" s="125" t="s">
        <v>22</v>
      </c>
      <c r="B19" s="158" t="s">
        <v>60</v>
      </c>
      <c r="C19" s="57" t="s">
        <v>54</v>
      </c>
      <c r="D19" s="140">
        <v>172</v>
      </c>
      <c r="E19" s="140">
        <f t="shared" si="0"/>
        <v>4</v>
      </c>
      <c r="F19" s="103">
        <v>174</v>
      </c>
      <c r="G19" s="41">
        <v>134</v>
      </c>
      <c r="H19" s="41">
        <v>227</v>
      </c>
      <c r="I19" s="42">
        <v>187</v>
      </c>
      <c r="J19" s="32">
        <f t="shared" si="1"/>
        <v>738</v>
      </c>
      <c r="K19" s="53">
        <v>145</v>
      </c>
      <c r="L19" s="25">
        <v>167</v>
      </c>
      <c r="M19" s="107">
        <f t="shared" si="2"/>
        <v>184.5</v>
      </c>
      <c r="N19" s="113">
        <f t="shared" si="3"/>
        <v>504.5</v>
      </c>
      <c r="O19" s="53"/>
      <c r="P19" s="175"/>
      <c r="Q19" s="55"/>
      <c r="R19" s="25"/>
      <c r="S19" s="25"/>
      <c r="T19" s="25"/>
      <c r="U19" s="25"/>
      <c r="V19" s="25"/>
      <c r="W19" s="25"/>
      <c r="X19" s="25"/>
      <c r="Y19" s="25"/>
      <c r="Z19" s="26"/>
      <c r="AA19" s="56"/>
      <c r="AB19" s="49"/>
      <c r="AC19" s="120">
        <f t="shared" si="8"/>
        <v>172.33333333333334</v>
      </c>
      <c r="AD19" s="48">
        <f t="shared" si="7"/>
        <v>48</v>
      </c>
      <c r="AE19" s="48">
        <v>24</v>
      </c>
    </row>
    <row r="20" spans="1:31" ht="15.75" customHeight="1">
      <c r="A20" s="125" t="s">
        <v>23</v>
      </c>
      <c r="B20" s="159" t="s">
        <v>77</v>
      </c>
      <c r="C20" s="116" t="s">
        <v>90</v>
      </c>
      <c r="D20" s="116">
        <v>144</v>
      </c>
      <c r="E20" s="116">
        <f t="shared" si="0"/>
        <v>18</v>
      </c>
      <c r="F20" s="103">
        <v>163</v>
      </c>
      <c r="G20" s="41">
        <v>135</v>
      </c>
      <c r="H20" s="103">
        <v>160</v>
      </c>
      <c r="I20" s="41">
        <v>155</v>
      </c>
      <c r="J20" s="32">
        <f t="shared" si="1"/>
        <v>685</v>
      </c>
      <c r="K20" s="43">
        <v>141</v>
      </c>
      <c r="L20" s="23">
        <v>155</v>
      </c>
      <c r="M20" s="112">
        <f t="shared" si="2"/>
        <v>171.25</v>
      </c>
      <c r="N20" s="113">
        <f t="shared" si="3"/>
        <v>503.25</v>
      </c>
      <c r="O20" s="43"/>
      <c r="P20" s="176"/>
      <c r="Q20" s="44"/>
      <c r="R20" s="23"/>
      <c r="S20" s="23"/>
      <c r="T20" s="23"/>
      <c r="U20" s="23"/>
      <c r="V20" s="23"/>
      <c r="W20" s="23"/>
      <c r="X20" s="23"/>
      <c r="Y20" s="23"/>
      <c r="Z20" s="24"/>
      <c r="AA20" s="45"/>
      <c r="AB20" s="57"/>
      <c r="AC20" s="119">
        <f t="shared" si="8"/>
        <v>151.5</v>
      </c>
      <c r="AD20" s="57">
        <f t="shared" si="7"/>
        <v>46</v>
      </c>
      <c r="AE20" s="57">
        <v>23</v>
      </c>
    </row>
    <row r="21" spans="1:31" ht="15.75" customHeight="1">
      <c r="A21" s="125" t="s">
        <v>24</v>
      </c>
      <c r="B21" s="157" t="s">
        <v>88</v>
      </c>
      <c r="C21" s="49" t="s">
        <v>92</v>
      </c>
      <c r="D21" s="48">
        <v>160</v>
      </c>
      <c r="E21" s="48">
        <f t="shared" si="0"/>
        <v>10</v>
      </c>
      <c r="F21" s="99">
        <v>167</v>
      </c>
      <c r="G21" s="50">
        <v>160</v>
      </c>
      <c r="H21" s="50">
        <v>167</v>
      </c>
      <c r="I21" s="51">
        <v>164</v>
      </c>
      <c r="J21" s="32">
        <f t="shared" si="1"/>
        <v>698</v>
      </c>
      <c r="K21" s="75">
        <v>156</v>
      </c>
      <c r="L21" s="76">
        <v>149</v>
      </c>
      <c r="M21" s="109">
        <f t="shared" si="2"/>
        <v>174.5</v>
      </c>
      <c r="N21" s="113">
        <f t="shared" si="3"/>
        <v>499.5</v>
      </c>
      <c r="O21" s="77"/>
      <c r="P21" s="181"/>
      <c r="Q21" s="152"/>
      <c r="R21" s="76"/>
      <c r="S21" s="76"/>
      <c r="T21" s="76"/>
      <c r="U21" s="76"/>
      <c r="V21" s="76"/>
      <c r="W21" s="76"/>
      <c r="X21" s="76"/>
      <c r="Y21" s="76"/>
      <c r="Z21" s="132"/>
      <c r="AA21" s="133"/>
      <c r="AB21" s="153"/>
      <c r="AC21" s="145">
        <f t="shared" si="8"/>
        <v>160.5</v>
      </c>
      <c r="AD21" s="116">
        <f t="shared" si="7"/>
        <v>44</v>
      </c>
      <c r="AE21" s="116">
        <v>22</v>
      </c>
    </row>
    <row r="22" spans="1:31" ht="15.75" customHeight="1">
      <c r="A22" s="125" t="s">
        <v>25</v>
      </c>
      <c r="B22" s="158" t="s">
        <v>68</v>
      </c>
      <c r="C22" s="143" t="s">
        <v>53</v>
      </c>
      <c r="D22" s="143">
        <v>160</v>
      </c>
      <c r="E22" s="143">
        <f t="shared" si="0"/>
        <v>10</v>
      </c>
      <c r="F22" s="103">
        <v>160</v>
      </c>
      <c r="G22" s="41">
        <v>190</v>
      </c>
      <c r="H22" s="41">
        <v>168</v>
      </c>
      <c r="I22" s="42">
        <v>177</v>
      </c>
      <c r="J22" s="32">
        <f t="shared" si="1"/>
        <v>735</v>
      </c>
      <c r="K22" s="53">
        <v>159</v>
      </c>
      <c r="L22" s="25">
        <v>133</v>
      </c>
      <c r="M22" s="107">
        <f t="shared" si="2"/>
        <v>183.75</v>
      </c>
      <c r="N22" s="113">
        <f t="shared" si="3"/>
        <v>495.75</v>
      </c>
      <c r="O22" s="53"/>
      <c r="P22" s="175"/>
      <c r="Q22" s="55"/>
      <c r="R22" s="25"/>
      <c r="S22" s="25"/>
      <c r="T22" s="25"/>
      <c r="U22" s="25"/>
      <c r="V22" s="25"/>
      <c r="W22" s="25"/>
      <c r="X22" s="25"/>
      <c r="Y22" s="25"/>
      <c r="Z22" s="26"/>
      <c r="AA22" s="56"/>
      <c r="AB22" s="150"/>
      <c r="AC22" s="151">
        <f t="shared" si="8"/>
        <v>164.5</v>
      </c>
      <c r="AD22" s="49">
        <f t="shared" si="7"/>
        <v>42</v>
      </c>
      <c r="AE22" s="49">
        <v>21</v>
      </c>
    </row>
    <row r="23" spans="1:31" ht="15.75" customHeight="1">
      <c r="A23" s="124" t="s">
        <v>26</v>
      </c>
      <c r="B23" s="159" t="s">
        <v>73</v>
      </c>
      <c r="C23" s="116" t="s">
        <v>54</v>
      </c>
      <c r="D23" s="116">
        <v>180</v>
      </c>
      <c r="E23" s="116">
        <f t="shared" si="0"/>
        <v>0</v>
      </c>
      <c r="F23" s="99">
        <v>178</v>
      </c>
      <c r="G23" s="50">
        <v>168</v>
      </c>
      <c r="H23" s="50">
        <v>168</v>
      </c>
      <c r="I23" s="51">
        <v>193</v>
      </c>
      <c r="J23" s="32">
        <f t="shared" si="1"/>
        <v>707</v>
      </c>
      <c r="K23" s="43">
        <v>159</v>
      </c>
      <c r="L23" s="23">
        <v>156</v>
      </c>
      <c r="M23" s="112">
        <f t="shared" si="2"/>
        <v>176.75</v>
      </c>
      <c r="N23" s="113">
        <f t="shared" si="3"/>
        <v>491.75</v>
      </c>
      <c r="O23" s="43"/>
      <c r="P23" s="176"/>
      <c r="Q23" s="58"/>
      <c r="R23" s="59"/>
      <c r="S23" s="59"/>
      <c r="T23" s="59"/>
      <c r="U23" s="59"/>
      <c r="V23" s="59"/>
      <c r="W23" s="59"/>
      <c r="X23" s="59"/>
      <c r="Y23" s="59"/>
      <c r="Z23" s="60"/>
      <c r="AA23" s="61"/>
      <c r="AB23" s="122"/>
      <c r="AC23" s="119">
        <f t="shared" si="8"/>
        <v>170.33333333333334</v>
      </c>
      <c r="AD23" s="57">
        <f t="shared" si="7"/>
        <v>40</v>
      </c>
      <c r="AE23" s="57">
        <v>20</v>
      </c>
    </row>
    <row r="24" spans="1:31" ht="15.75" customHeight="1">
      <c r="A24" s="125" t="s">
        <v>27</v>
      </c>
      <c r="B24" s="157" t="s">
        <v>97</v>
      </c>
      <c r="C24" s="220" t="s">
        <v>90</v>
      </c>
      <c r="D24" s="116">
        <v>145</v>
      </c>
      <c r="E24" s="116">
        <f t="shared" si="0"/>
        <v>18</v>
      </c>
      <c r="F24" s="97">
        <v>115</v>
      </c>
      <c r="G24" s="30">
        <v>130</v>
      </c>
      <c r="H24" s="30">
        <v>190</v>
      </c>
      <c r="I24" s="31">
        <v>178</v>
      </c>
      <c r="J24" s="32">
        <f t="shared" si="1"/>
        <v>685</v>
      </c>
      <c r="K24" s="75">
        <v>126</v>
      </c>
      <c r="L24" s="76">
        <v>158</v>
      </c>
      <c r="M24" s="109">
        <f t="shared" si="2"/>
        <v>171.25</v>
      </c>
      <c r="N24" s="113">
        <f t="shared" si="3"/>
        <v>491.25</v>
      </c>
      <c r="O24" s="77"/>
      <c r="P24" s="181"/>
      <c r="Q24" s="152"/>
      <c r="R24" s="76"/>
      <c r="S24" s="76"/>
      <c r="T24" s="76"/>
      <c r="U24" s="76"/>
      <c r="V24" s="76"/>
      <c r="W24" s="76"/>
      <c r="X24" s="76"/>
      <c r="Y24" s="76"/>
      <c r="Z24" s="132"/>
      <c r="AA24" s="133"/>
      <c r="AB24" s="153"/>
      <c r="AC24" s="145">
        <f t="shared" si="8"/>
        <v>149.5</v>
      </c>
      <c r="AD24" s="116">
        <f t="shared" si="7"/>
        <v>38</v>
      </c>
      <c r="AE24" s="116">
        <v>19</v>
      </c>
    </row>
    <row r="25" spans="1:31" ht="15.75" customHeight="1">
      <c r="A25" s="79" t="s">
        <v>28</v>
      </c>
      <c r="B25" s="158" t="s">
        <v>99</v>
      </c>
      <c r="C25" s="143" t="s">
        <v>55</v>
      </c>
      <c r="D25" s="143">
        <v>155</v>
      </c>
      <c r="E25" s="143">
        <f t="shared" si="0"/>
        <v>13</v>
      </c>
      <c r="F25" s="103">
        <v>155</v>
      </c>
      <c r="G25" s="41">
        <v>192</v>
      </c>
      <c r="H25" s="41">
        <v>145</v>
      </c>
      <c r="I25" s="42">
        <v>167</v>
      </c>
      <c r="J25" s="32">
        <f t="shared" si="1"/>
        <v>711</v>
      </c>
      <c r="K25" s="53">
        <v>132</v>
      </c>
      <c r="L25" s="25">
        <v>148</v>
      </c>
      <c r="M25" s="107">
        <f t="shared" si="2"/>
        <v>177.75</v>
      </c>
      <c r="N25" s="113">
        <f t="shared" si="3"/>
        <v>483.75</v>
      </c>
      <c r="O25" s="53"/>
      <c r="P25" s="175"/>
      <c r="Q25" s="55"/>
      <c r="R25" s="25"/>
      <c r="S25" s="25"/>
      <c r="T25" s="25"/>
      <c r="U25" s="25"/>
      <c r="V25" s="25"/>
      <c r="W25" s="25"/>
      <c r="X25" s="25"/>
      <c r="Y25" s="25"/>
      <c r="Z25" s="26"/>
      <c r="AA25" s="56"/>
      <c r="AB25" s="49"/>
      <c r="AC25" s="120">
        <f t="shared" si="8"/>
        <v>156.5</v>
      </c>
      <c r="AD25" s="49">
        <f t="shared" si="7"/>
        <v>36</v>
      </c>
      <c r="AE25" s="49">
        <v>18</v>
      </c>
    </row>
    <row r="26" spans="1:31" ht="15.75" customHeight="1">
      <c r="A26" s="125" t="s">
        <v>45</v>
      </c>
      <c r="B26" s="159" t="s">
        <v>98</v>
      </c>
      <c r="C26" s="116" t="s">
        <v>53</v>
      </c>
      <c r="D26" s="116">
        <v>170</v>
      </c>
      <c r="E26" s="116">
        <f t="shared" si="0"/>
        <v>5</v>
      </c>
      <c r="F26" s="101">
        <v>177</v>
      </c>
      <c r="G26" s="73">
        <v>186</v>
      </c>
      <c r="H26" s="73">
        <v>149</v>
      </c>
      <c r="I26" s="74">
        <v>167</v>
      </c>
      <c r="J26" s="32">
        <f t="shared" si="1"/>
        <v>699</v>
      </c>
      <c r="K26" s="43">
        <v>135</v>
      </c>
      <c r="L26" s="23">
        <v>138</v>
      </c>
      <c r="M26" s="112">
        <f t="shared" si="2"/>
        <v>174.75</v>
      </c>
      <c r="N26" s="113">
        <f t="shared" si="3"/>
        <v>457.75</v>
      </c>
      <c r="O26" s="43"/>
      <c r="P26" s="176"/>
      <c r="Q26" s="44"/>
      <c r="R26" s="23"/>
      <c r="S26" s="23"/>
      <c r="T26" s="23"/>
      <c r="U26" s="23"/>
      <c r="V26" s="23"/>
      <c r="W26" s="23"/>
      <c r="X26" s="23"/>
      <c r="Y26" s="23"/>
      <c r="Z26" s="24"/>
      <c r="AA26" s="45"/>
      <c r="AB26" s="140"/>
      <c r="AC26" s="119">
        <f t="shared" si="8"/>
        <v>158.66666666666666</v>
      </c>
      <c r="AD26" s="143">
        <f t="shared" si="7"/>
        <v>34</v>
      </c>
      <c r="AE26" s="143">
        <v>17</v>
      </c>
    </row>
    <row r="27" spans="1:31" ht="15.75" customHeight="1">
      <c r="A27" s="169" t="s">
        <v>31</v>
      </c>
      <c r="B27" s="164" t="s">
        <v>89</v>
      </c>
      <c r="C27" s="165" t="s">
        <v>92</v>
      </c>
      <c r="D27" s="165">
        <v>163</v>
      </c>
      <c r="E27" s="172">
        <f t="shared" si="0"/>
        <v>9</v>
      </c>
      <c r="F27" s="85">
        <v>145</v>
      </c>
      <c r="G27" s="85">
        <v>183</v>
      </c>
      <c r="H27" s="85">
        <v>164</v>
      </c>
      <c r="I27" s="86">
        <v>193</v>
      </c>
      <c r="J27" s="184">
        <f t="shared" si="1"/>
        <v>721</v>
      </c>
      <c r="K27" s="87">
        <v>113</v>
      </c>
      <c r="L27" s="88">
        <v>146</v>
      </c>
      <c r="M27" s="110">
        <f t="shared" si="2"/>
        <v>180.25</v>
      </c>
      <c r="N27" s="185">
        <f t="shared" si="3"/>
        <v>457.25</v>
      </c>
      <c r="O27" s="87"/>
      <c r="P27" s="179"/>
      <c r="Q27" s="170"/>
      <c r="R27" s="88"/>
      <c r="S27" s="88"/>
      <c r="T27" s="88"/>
      <c r="U27" s="88"/>
      <c r="V27" s="88"/>
      <c r="W27" s="88"/>
      <c r="X27" s="88"/>
      <c r="Y27" s="88"/>
      <c r="Z27" s="166"/>
      <c r="AA27" s="167"/>
      <c r="AB27" s="165"/>
      <c r="AC27" s="171">
        <f t="shared" si="8"/>
        <v>157.33333333333334</v>
      </c>
      <c r="AD27" s="172">
        <f t="shared" si="7"/>
        <v>32</v>
      </c>
      <c r="AE27" s="172">
        <v>16</v>
      </c>
    </row>
    <row r="28" spans="1:31" ht="15.75" customHeight="1">
      <c r="A28" s="127" t="s">
        <v>29</v>
      </c>
      <c r="B28" s="157" t="s">
        <v>71</v>
      </c>
      <c r="C28" s="49" t="s">
        <v>53</v>
      </c>
      <c r="D28" s="49">
        <v>160</v>
      </c>
      <c r="E28" s="49">
        <f t="shared" si="0"/>
        <v>10</v>
      </c>
      <c r="F28" s="99">
        <v>184</v>
      </c>
      <c r="G28" s="50">
        <v>123</v>
      </c>
      <c r="H28" s="50">
        <v>166</v>
      </c>
      <c r="I28" s="51">
        <v>156</v>
      </c>
      <c r="J28" s="52">
        <f t="shared" si="1"/>
        <v>669</v>
      </c>
      <c r="K28" s="82"/>
      <c r="L28" s="83"/>
      <c r="M28" s="84"/>
      <c r="N28" s="114"/>
      <c r="O28" s="89"/>
      <c r="P28" s="182"/>
      <c r="Q28" s="55"/>
      <c r="R28" s="25"/>
      <c r="S28" s="25"/>
      <c r="T28" s="25"/>
      <c r="U28" s="25"/>
      <c r="V28" s="25"/>
      <c r="W28" s="25"/>
      <c r="X28" s="25"/>
      <c r="Y28" s="25"/>
      <c r="Z28" s="26"/>
      <c r="AA28" s="56"/>
      <c r="AB28" s="49"/>
      <c r="AC28" s="120">
        <f t="shared" si="8"/>
        <v>157.25</v>
      </c>
      <c r="AD28" s="49">
        <f t="shared" si="7"/>
        <v>30</v>
      </c>
      <c r="AE28" s="49">
        <v>15</v>
      </c>
    </row>
    <row r="29" spans="1:31" ht="15.75" customHeight="1">
      <c r="A29" s="78" t="s">
        <v>30</v>
      </c>
      <c r="B29" s="156" t="s">
        <v>94</v>
      </c>
      <c r="C29" s="57" t="s">
        <v>90</v>
      </c>
      <c r="D29" s="63">
        <v>128</v>
      </c>
      <c r="E29" s="49">
        <f t="shared" si="0"/>
        <v>26</v>
      </c>
      <c r="F29" s="70">
        <v>123</v>
      </c>
      <c r="G29" s="70">
        <v>152</v>
      </c>
      <c r="H29" s="30">
        <v>145</v>
      </c>
      <c r="I29" s="31">
        <v>137</v>
      </c>
      <c r="J29" s="32">
        <f t="shared" si="1"/>
        <v>661</v>
      </c>
      <c r="K29" s="53"/>
      <c r="L29" s="25"/>
      <c r="M29" s="54"/>
      <c r="N29" s="113"/>
      <c r="O29" s="53"/>
      <c r="P29" s="173"/>
      <c r="Q29" s="39"/>
      <c r="R29" s="19"/>
      <c r="S29" s="19"/>
      <c r="T29" s="19"/>
      <c r="U29" s="19"/>
      <c r="V29" s="19"/>
      <c r="W29" s="19"/>
      <c r="X29" s="19"/>
      <c r="Y29" s="19"/>
      <c r="Z29" s="20"/>
      <c r="AA29" s="40"/>
      <c r="AB29" s="38"/>
      <c r="AC29" s="118">
        <f t="shared" si="8"/>
        <v>139.25</v>
      </c>
      <c r="AD29" s="38">
        <f t="shared" si="7"/>
        <v>28</v>
      </c>
      <c r="AE29" s="38">
        <v>14</v>
      </c>
    </row>
    <row r="30" spans="1:31" ht="15.75" customHeight="1">
      <c r="A30" s="78" t="s">
        <v>32</v>
      </c>
      <c r="B30" s="159" t="s">
        <v>96</v>
      </c>
      <c r="C30" s="38" t="s">
        <v>90</v>
      </c>
      <c r="D30" s="49">
        <v>147</v>
      </c>
      <c r="E30" s="49">
        <f t="shared" si="0"/>
        <v>17</v>
      </c>
      <c r="F30" s="99">
        <v>146</v>
      </c>
      <c r="G30" s="50">
        <v>171</v>
      </c>
      <c r="H30" s="50">
        <v>127</v>
      </c>
      <c r="I30" s="51">
        <v>143</v>
      </c>
      <c r="J30" s="32">
        <f t="shared" si="1"/>
        <v>655</v>
      </c>
      <c r="K30" s="66"/>
      <c r="L30" s="67"/>
      <c r="M30" s="68"/>
      <c r="N30" s="113"/>
      <c r="O30" s="43"/>
      <c r="P30" s="176"/>
      <c r="Q30" s="44"/>
      <c r="R30" s="23"/>
      <c r="S30" s="23"/>
      <c r="T30" s="23"/>
      <c r="U30" s="23"/>
      <c r="V30" s="23"/>
      <c r="W30" s="23"/>
      <c r="X30" s="23"/>
      <c r="Y30" s="23"/>
      <c r="Z30" s="24"/>
      <c r="AA30" s="45"/>
      <c r="AB30" s="57"/>
      <c r="AC30" s="119">
        <f t="shared" si="8"/>
        <v>146.75</v>
      </c>
      <c r="AD30" s="57">
        <f t="shared" si="7"/>
        <v>26</v>
      </c>
      <c r="AE30" s="57">
        <v>13</v>
      </c>
    </row>
    <row r="31" spans="1:31" ht="15.75" customHeight="1">
      <c r="A31" s="126" t="s">
        <v>33</v>
      </c>
      <c r="B31" s="155" t="s">
        <v>100</v>
      </c>
      <c r="C31" s="48" t="s">
        <v>90</v>
      </c>
      <c r="D31" s="49">
        <v>145</v>
      </c>
      <c r="E31" s="49">
        <f t="shared" si="0"/>
        <v>18</v>
      </c>
      <c r="F31" s="103">
        <v>151</v>
      </c>
      <c r="G31" s="217">
        <v>140</v>
      </c>
      <c r="H31" s="41">
        <v>135</v>
      </c>
      <c r="I31" s="42">
        <v>155</v>
      </c>
      <c r="J31" s="32">
        <f t="shared" si="1"/>
        <v>653</v>
      </c>
      <c r="K31" s="53"/>
      <c r="L31" s="25"/>
      <c r="M31" s="54"/>
      <c r="N31" s="113"/>
      <c r="O31" s="33"/>
      <c r="P31" s="173"/>
      <c r="Q31" s="39"/>
      <c r="R31" s="19"/>
      <c r="S31" s="19"/>
      <c r="T31" s="19"/>
      <c r="U31" s="19"/>
      <c r="V31" s="19"/>
      <c r="W31" s="19"/>
      <c r="X31" s="19"/>
      <c r="Y31" s="19"/>
      <c r="Z31" s="20"/>
      <c r="AA31" s="40"/>
      <c r="AB31" s="38"/>
      <c r="AC31" s="118">
        <f t="shared" si="8"/>
        <v>145.25</v>
      </c>
      <c r="AD31" s="38">
        <f t="shared" si="7"/>
        <v>24</v>
      </c>
      <c r="AE31" s="38">
        <v>12</v>
      </c>
    </row>
    <row r="32" spans="1:31" ht="15.75" customHeight="1">
      <c r="A32" s="78" t="s">
        <v>34</v>
      </c>
      <c r="B32" s="157" t="s">
        <v>70</v>
      </c>
      <c r="C32" s="38" t="s">
        <v>55</v>
      </c>
      <c r="D32" s="37">
        <v>142</v>
      </c>
      <c r="E32" s="49">
        <f t="shared" si="0"/>
        <v>19</v>
      </c>
      <c r="F32" s="188">
        <v>137</v>
      </c>
      <c r="G32" s="64">
        <v>148</v>
      </c>
      <c r="H32" s="64">
        <v>172</v>
      </c>
      <c r="I32" s="65">
        <v>116</v>
      </c>
      <c r="J32" s="32">
        <f t="shared" si="1"/>
        <v>649</v>
      </c>
      <c r="K32" s="53"/>
      <c r="L32" s="25"/>
      <c r="M32" s="54"/>
      <c r="N32" s="113"/>
      <c r="O32" s="53"/>
      <c r="P32" s="175"/>
      <c r="Q32" s="55"/>
      <c r="R32" s="25"/>
      <c r="S32" s="25"/>
      <c r="T32" s="25"/>
      <c r="U32" s="25"/>
      <c r="V32" s="25"/>
      <c r="W32" s="25"/>
      <c r="X32" s="25"/>
      <c r="Y32" s="25"/>
      <c r="Z32" s="26"/>
      <c r="AA32" s="56"/>
      <c r="AB32" s="49"/>
      <c r="AC32" s="120">
        <f t="shared" si="8"/>
        <v>143.25</v>
      </c>
      <c r="AD32" s="49">
        <f t="shared" si="7"/>
        <v>22</v>
      </c>
      <c r="AE32" s="49">
        <v>11</v>
      </c>
    </row>
    <row r="33" spans="1:31" ht="15.75" customHeight="1">
      <c r="A33" s="127" t="s">
        <v>35</v>
      </c>
      <c r="B33" s="155" t="s">
        <v>79</v>
      </c>
      <c r="C33" s="38" t="s">
        <v>54</v>
      </c>
      <c r="D33" s="38">
        <v>179</v>
      </c>
      <c r="E33" s="49">
        <f t="shared" si="0"/>
        <v>1</v>
      </c>
      <c r="F33" s="99">
        <v>124</v>
      </c>
      <c r="G33" s="50">
        <v>174</v>
      </c>
      <c r="H33" s="50">
        <v>177</v>
      </c>
      <c r="I33" s="51">
        <v>169</v>
      </c>
      <c r="J33" s="32">
        <f t="shared" si="1"/>
        <v>648</v>
      </c>
      <c r="K33" s="33"/>
      <c r="L33" s="19"/>
      <c r="M33" s="47"/>
      <c r="N33" s="113"/>
      <c r="O33" s="46"/>
      <c r="P33" s="183"/>
      <c r="Q33" s="35"/>
      <c r="R33" s="21"/>
      <c r="S33" s="21"/>
      <c r="T33" s="21"/>
      <c r="U33" s="21"/>
      <c r="V33" s="21"/>
      <c r="W33" s="21"/>
      <c r="X33" s="21"/>
      <c r="Y33" s="21"/>
      <c r="Z33" s="22"/>
      <c r="AA33" s="36"/>
      <c r="AB33" s="37"/>
      <c r="AC33" s="118">
        <f t="shared" si="8"/>
        <v>161</v>
      </c>
      <c r="AD33" s="37">
        <f t="shared" si="7"/>
        <v>20</v>
      </c>
      <c r="AE33" s="37">
        <v>10</v>
      </c>
    </row>
    <row r="34" spans="1:31" ht="15.75" customHeight="1">
      <c r="A34" s="78" t="s">
        <v>36</v>
      </c>
      <c r="B34" s="155" t="s">
        <v>87</v>
      </c>
      <c r="C34" s="38" t="s">
        <v>90</v>
      </c>
      <c r="D34" s="38">
        <v>141</v>
      </c>
      <c r="E34" s="49">
        <f t="shared" si="0"/>
        <v>20</v>
      </c>
      <c r="F34" s="97">
        <v>123</v>
      </c>
      <c r="G34" s="30">
        <v>144</v>
      </c>
      <c r="H34" s="30">
        <v>156</v>
      </c>
      <c r="I34" s="31">
        <v>125</v>
      </c>
      <c r="J34" s="32">
        <f t="shared" si="1"/>
        <v>628</v>
      </c>
      <c r="K34" s="33"/>
      <c r="L34" s="19"/>
      <c r="M34" s="34"/>
      <c r="N34" s="113"/>
      <c r="O34" s="33"/>
      <c r="P34" s="173"/>
      <c r="Q34" s="39"/>
      <c r="R34" s="19"/>
      <c r="S34" s="19"/>
      <c r="T34" s="19"/>
      <c r="U34" s="19"/>
      <c r="V34" s="19"/>
      <c r="W34" s="19"/>
      <c r="X34" s="19"/>
      <c r="Y34" s="19"/>
      <c r="Z34" s="20"/>
      <c r="AA34" s="40"/>
      <c r="AB34" s="38"/>
      <c r="AC34" s="118">
        <f t="shared" si="8"/>
        <v>137</v>
      </c>
      <c r="AD34" s="38">
        <f t="shared" si="7"/>
        <v>18</v>
      </c>
      <c r="AE34" s="38">
        <v>9</v>
      </c>
    </row>
    <row r="35" spans="1:31" ht="15.75" customHeight="1">
      <c r="A35" s="78" t="s">
        <v>37</v>
      </c>
      <c r="B35" s="155" t="s">
        <v>93</v>
      </c>
      <c r="C35" s="38" t="s">
        <v>90</v>
      </c>
      <c r="D35" s="37">
        <v>136</v>
      </c>
      <c r="E35" s="48">
        <f t="shared" si="0"/>
        <v>22</v>
      </c>
      <c r="F35" s="218">
        <v>154</v>
      </c>
      <c r="G35" s="219">
        <v>130</v>
      </c>
      <c r="H35" s="30">
        <v>121</v>
      </c>
      <c r="I35" s="31">
        <v>131</v>
      </c>
      <c r="J35" s="32">
        <f t="shared" si="1"/>
        <v>624</v>
      </c>
      <c r="K35" s="33"/>
      <c r="L35" s="19"/>
      <c r="M35" s="34"/>
      <c r="N35" s="113"/>
      <c r="O35" s="33"/>
      <c r="P35" s="173"/>
      <c r="Q35" s="39"/>
      <c r="R35" s="19"/>
      <c r="S35" s="19"/>
      <c r="T35" s="19"/>
      <c r="U35" s="19"/>
      <c r="V35" s="19"/>
      <c r="W35" s="19"/>
      <c r="X35" s="19"/>
      <c r="Y35" s="19"/>
      <c r="Z35" s="20"/>
      <c r="AA35" s="40"/>
      <c r="AB35" s="38"/>
      <c r="AC35" s="118">
        <f t="shared" si="8"/>
        <v>134</v>
      </c>
      <c r="AD35" s="38">
        <f t="shared" si="7"/>
        <v>16</v>
      </c>
      <c r="AE35" s="38">
        <v>8</v>
      </c>
    </row>
    <row r="36" spans="1:31" ht="15.75" customHeight="1">
      <c r="A36" s="78" t="s">
        <v>38</v>
      </c>
      <c r="B36" s="155" t="s">
        <v>83</v>
      </c>
      <c r="C36" s="38" t="s">
        <v>53</v>
      </c>
      <c r="D36" s="38">
        <v>170</v>
      </c>
      <c r="E36" s="49">
        <f t="shared" si="0"/>
        <v>5</v>
      </c>
      <c r="F36" s="99">
        <v>160</v>
      </c>
      <c r="G36" s="50">
        <v>150</v>
      </c>
      <c r="H36" s="50">
        <v>146</v>
      </c>
      <c r="I36" s="51">
        <v>145</v>
      </c>
      <c r="J36" s="32">
        <f t="shared" si="1"/>
        <v>621</v>
      </c>
      <c r="K36" s="33"/>
      <c r="L36" s="19"/>
      <c r="M36" s="34"/>
      <c r="N36" s="113"/>
      <c r="O36" s="33"/>
      <c r="P36" s="173"/>
      <c r="Q36" s="39"/>
      <c r="R36" s="19"/>
      <c r="S36" s="19"/>
      <c r="T36" s="19"/>
      <c r="U36" s="19"/>
      <c r="V36" s="19"/>
      <c r="W36" s="19"/>
      <c r="X36" s="19"/>
      <c r="Y36" s="19"/>
      <c r="Z36" s="20"/>
      <c r="AA36" s="40"/>
      <c r="AB36" s="38"/>
      <c r="AC36" s="118">
        <f aca="true" t="shared" si="9" ref="AC36:AC42">AVERAGE(F36,G36,H36,I36,K36,L36,O36,P36)</f>
        <v>150.25</v>
      </c>
      <c r="AD36" s="38">
        <f t="shared" si="7"/>
        <v>14</v>
      </c>
      <c r="AE36" s="38">
        <v>7</v>
      </c>
    </row>
    <row r="37" spans="1:31" ht="15.75" customHeight="1">
      <c r="A37" s="78" t="s">
        <v>39</v>
      </c>
      <c r="B37" s="155" t="s">
        <v>50</v>
      </c>
      <c r="C37" s="38" t="s">
        <v>53</v>
      </c>
      <c r="D37" s="38">
        <v>161</v>
      </c>
      <c r="E37" s="49">
        <f t="shared" si="0"/>
        <v>10</v>
      </c>
      <c r="F37" s="97">
        <v>116</v>
      </c>
      <c r="G37" s="30">
        <v>182</v>
      </c>
      <c r="H37" s="30">
        <v>120</v>
      </c>
      <c r="I37" s="31">
        <v>141</v>
      </c>
      <c r="J37" s="32">
        <f t="shared" si="1"/>
        <v>599</v>
      </c>
      <c r="K37" s="33"/>
      <c r="L37" s="19"/>
      <c r="M37" s="34"/>
      <c r="N37" s="113"/>
      <c r="O37" s="33"/>
      <c r="P37" s="173"/>
      <c r="Q37" s="39"/>
      <c r="R37" s="19"/>
      <c r="S37" s="19"/>
      <c r="T37" s="19"/>
      <c r="U37" s="19"/>
      <c r="V37" s="19"/>
      <c r="W37" s="19"/>
      <c r="X37" s="19"/>
      <c r="Y37" s="19"/>
      <c r="Z37" s="20"/>
      <c r="AA37" s="40"/>
      <c r="AB37" s="38"/>
      <c r="AC37" s="118">
        <f t="shared" si="9"/>
        <v>139.75</v>
      </c>
      <c r="AD37" s="38">
        <f t="shared" si="7"/>
        <v>12</v>
      </c>
      <c r="AE37" s="38">
        <v>6</v>
      </c>
    </row>
    <row r="38" spans="1:31" ht="15.75" customHeight="1">
      <c r="A38" s="78" t="s">
        <v>40</v>
      </c>
      <c r="B38" s="155"/>
      <c r="C38" s="38"/>
      <c r="D38" s="38"/>
      <c r="E38" s="49">
        <f>IF((180-D38)*50%&lt;0,0,ROUND((180-D38)*50%,0))</f>
        <v>90</v>
      </c>
      <c r="F38" s="99"/>
      <c r="G38" s="50"/>
      <c r="H38" s="50"/>
      <c r="I38" s="51"/>
      <c r="J38" s="32">
        <f>SUM(F38,G38,H38,I38,4*E38)</f>
        <v>360</v>
      </c>
      <c r="K38" s="33"/>
      <c r="L38" s="19"/>
      <c r="M38" s="34"/>
      <c r="N38" s="113"/>
      <c r="O38" s="33"/>
      <c r="P38" s="173"/>
      <c r="Q38" s="39"/>
      <c r="R38" s="19"/>
      <c r="S38" s="19"/>
      <c r="T38" s="19"/>
      <c r="U38" s="19"/>
      <c r="V38" s="19"/>
      <c r="W38" s="19"/>
      <c r="X38" s="19"/>
      <c r="Y38" s="19"/>
      <c r="Z38" s="20"/>
      <c r="AA38" s="40"/>
      <c r="AB38" s="38"/>
      <c r="AC38" s="118" t="e">
        <f t="shared" si="9"/>
        <v>#DIV/0!</v>
      </c>
      <c r="AD38" s="38">
        <f t="shared" si="7"/>
        <v>10</v>
      </c>
      <c r="AE38" s="38">
        <v>5</v>
      </c>
    </row>
    <row r="39" spans="1:31" ht="15.75" customHeight="1">
      <c r="A39" s="78" t="s">
        <v>41</v>
      </c>
      <c r="B39" s="155"/>
      <c r="C39" s="38"/>
      <c r="D39" s="38"/>
      <c r="E39" s="49">
        <f>IF((180-D39)*50%&lt;0,0,ROUND((180-D39)*50%,0))</f>
        <v>90</v>
      </c>
      <c r="F39" s="97"/>
      <c r="G39" s="30"/>
      <c r="H39" s="30"/>
      <c r="I39" s="31"/>
      <c r="J39" s="32">
        <f>SUM(F39,G39,H39,I39,4*E39)</f>
        <v>360</v>
      </c>
      <c r="K39" s="33"/>
      <c r="L39" s="19"/>
      <c r="M39" s="34"/>
      <c r="N39" s="113"/>
      <c r="O39" s="33"/>
      <c r="P39" s="173"/>
      <c r="Q39" s="39"/>
      <c r="R39" s="19"/>
      <c r="S39" s="19"/>
      <c r="T39" s="19"/>
      <c r="U39" s="19"/>
      <c r="V39" s="19"/>
      <c r="W39" s="19"/>
      <c r="X39" s="19"/>
      <c r="Y39" s="19"/>
      <c r="Z39" s="20"/>
      <c r="AA39" s="40"/>
      <c r="AB39" s="38"/>
      <c r="AC39" s="118" t="e">
        <f t="shared" si="9"/>
        <v>#DIV/0!</v>
      </c>
      <c r="AD39" s="38">
        <f t="shared" si="7"/>
        <v>8</v>
      </c>
      <c r="AE39" s="38">
        <v>4</v>
      </c>
    </row>
    <row r="40" spans="1:31" ht="15.75" customHeight="1">
      <c r="A40" s="78" t="s">
        <v>42</v>
      </c>
      <c r="B40" s="155"/>
      <c r="C40" s="38"/>
      <c r="D40" s="38"/>
      <c r="E40" s="49">
        <f>IF((180-D40)*50%&lt;0,0,ROUND((180-D40)*50%,0))</f>
        <v>90</v>
      </c>
      <c r="F40" s="99"/>
      <c r="G40" s="50"/>
      <c r="H40" s="50"/>
      <c r="I40" s="51"/>
      <c r="J40" s="32">
        <f>SUM(F40,G40,H40,I40,4*E40)</f>
        <v>360</v>
      </c>
      <c r="K40" s="33"/>
      <c r="L40" s="19"/>
      <c r="M40" s="34"/>
      <c r="N40" s="113"/>
      <c r="O40" s="33"/>
      <c r="P40" s="173"/>
      <c r="Q40" s="39"/>
      <c r="R40" s="19"/>
      <c r="S40" s="19"/>
      <c r="T40" s="19"/>
      <c r="U40" s="19"/>
      <c r="V40" s="19"/>
      <c r="W40" s="19"/>
      <c r="X40" s="19"/>
      <c r="Y40" s="19"/>
      <c r="Z40" s="20"/>
      <c r="AA40" s="40"/>
      <c r="AB40" s="38"/>
      <c r="AC40" s="118" t="e">
        <f t="shared" si="9"/>
        <v>#DIV/0!</v>
      </c>
      <c r="AD40" s="38">
        <f t="shared" si="7"/>
        <v>6</v>
      </c>
      <c r="AE40" s="38">
        <v>3</v>
      </c>
    </row>
    <row r="41" spans="1:31" ht="15.75" customHeight="1">
      <c r="A41" s="78" t="s">
        <v>43</v>
      </c>
      <c r="B41" s="155"/>
      <c r="C41" s="57"/>
      <c r="D41" s="57"/>
      <c r="E41" s="63">
        <f>IF((180-D41)*50%&lt;0,0,ROUND((180-D41)*50%,0))</f>
        <v>90</v>
      </c>
      <c r="F41" s="97"/>
      <c r="G41" s="30"/>
      <c r="H41" s="30"/>
      <c r="I41" s="31"/>
      <c r="J41" s="32">
        <f>SUM(F41,G41,H41,I41,4*E41)</f>
        <v>360</v>
      </c>
      <c r="K41" s="33"/>
      <c r="L41" s="19"/>
      <c r="M41" s="34"/>
      <c r="N41" s="113"/>
      <c r="O41" s="33"/>
      <c r="P41" s="173"/>
      <c r="Q41" s="39"/>
      <c r="R41" s="19"/>
      <c r="S41" s="19"/>
      <c r="T41" s="19"/>
      <c r="U41" s="19"/>
      <c r="V41" s="19"/>
      <c r="W41" s="19"/>
      <c r="X41" s="19"/>
      <c r="Y41" s="19"/>
      <c r="Z41" s="20"/>
      <c r="AA41" s="40"/>
      <c r="AB41" s="38"/>
      <c r="AC41" s="118" t="e">
        <f t="shared" si="9"/>
        <v>#DIV/0!</v>
      </c>
      <c r="AD41" s="38">
        <f t="shared" si="7"/>
        <v>4</v>
      </c>
      <c r="AE41" s="38">
        <v>2</v>
      </c>
    </row>
    <row r="42" spans="1:31" ht="15.75" customHeight="1" thickBot="1">
      <c r="A42" s="194" t="s">
        <v>44</v>
      </c>
      <c r="B42" s="195"/>
      <c r="C42" s="196"/>
      <c r="D42" s="196"/>
      <c r="E42" s="197">
        <f>IF((180-D42)*50%&lt;0,0,ROUND((180-D42)*50%,0))</f>
        <v>90</v>
      </c>
      <c r="F42" s="198"/>
      <c r="G42" s="199"/>
      <c r="H42" s="199"/>
      <c r="I42" s="191"/>
      <c r="J42" s="192">
        <f>SUM(F42,G42,H42,I42,4*E42)</f>
        <v>360</v>
      </c>
      <c r="K42" s="200"/>
      <c r="L42" s="201"/>
      <c r="M42" s="202"/>
      <c r="N42" s="203"/>
      <c r="O42" s="200"/>
      <c r="P42" s="204"/>
      <c r="Q42" s="205"/>
      <c r="R42" s="201"/>
      <c r="S42" s="201"/>
      <c r="T42" s="201"/>
      <c r="U42" s="201"/>
      <c r="V42" s="201"/>
      <c r="W42" s="201"/>
      <c r="X42" s="201"/>
      <c r="Y42" s="201"/>
      <c r="Z42" s="206"/>
      <c r="AA42" s="207"/>
      <c r="AB42" s="196"/>
      <c r="AC42" s="208" t="e">
        <f t="shared" si="9"/>
        <v>#DIV/0!</v>
      </c>
      <c r="AD42" s="196">
        <f t="shared" si="7"/>
        <v>2</v>
      </c>
      <c r="AE42" s="196">
        <v>1</v>
      </c>
    </row>
    <row r="43" spans="1:3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22.5" customHeight="1">
      <c r="A50" s="10"/>
      <c r="B50" s="11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5"/>
      <c r="AD50" s="14"/>
    </row>
    <row r="51" spans="1:30" ht="12.75">
      <c r="A51" s="10"/>
      <c r="B51" s="11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5"/>
      <c r="AD51" s="14"/>
    </row>
  </sheetData>
  <sheetProtection password="ED2C" sheet="1" objects="1" scenarios="1"/>
  <mergeCells count="12">
    <mergeCell ref="D2:D3"/>
    <mergeCell ref="E2:E3"/>
    <mergeCell ref="A1:B1"/>
    <mergeCell ref="AD2:AD3"/>
    <mergeCell ref="AC2:AC3"/>
    <mergeCell ref="J2:J3"/>
    <mergeCell ref="O2:P3"/>
    <mergeCell ref="AB2:AB3"/>
    <mergeCell ref="Q2:Q3"/>
    <mergeCell ref="K2:L3"/>
    <mergeCell ref="M2:M3"/>
    <mergeCell ref="N2:N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2019-12-04T17:28:09Z</dcterms:modified>
  <cp:category/>
  <cp:version/>
  <cp:contentType/>
  <cp:contentStatus/>
</cp:coreProperties>
</file>