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<sst xmlns="http://schemas.openxmlformats.org/spreadsheetml/2006/main" count="131" uniqueCount="100">
  <si>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</si>
  <si>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</si>
  <si>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</si>
  <si>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</si>
  <si>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</si>
  <si>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</si>
  <si>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</si>
  <si>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</si>
  <si>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</si>
  <si>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</si>
  <si>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</si>
  <si>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</si>
  <si>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</si>
  <si>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</si>
  <si>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</si>
  <si>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</si>
  <si>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</si>
  <si>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Vaněk Tomáš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</si>
  <si>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</si>
  <si>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</si>
  <si>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</si>
  <si>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</si>
  <si>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</si>
  <si>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</si>
  <si>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</si>
  <si>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</si>
  <si>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</si>
  <si>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</si>
  <si>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</si>
  <si>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</si>
  <si>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</si>
  <si>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</si>
  <si>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</si>
  <si>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</si>
  <si>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</si>
  <si>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</si>
  <si>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</si>
  <si>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</si>
  <si>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</si>
  <si>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</si>
  <si>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</si>
  <si>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</si>
  <si>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</si>
  <si>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</si>
  <si>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</si>
  <si>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</si>
  <si>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</si>
  <si>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</si>
  <si>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</si>
  <si>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Uhlířová Zuzana</t>
  </si>
  <si>
    <t>Butal Jaroslav ml.</t>
  </si>
  <si>
    <t>Průměr kvalif.</t>
  </si>
  <si>
    <t>Průměr kv.+sem.</t>
  </si>
  <si>
    <t>Polívka Dalibor</t>
  </si>
  <si>
    <t>B</t>
  </si>
  <si>
    <t>A</t>
  </si>
  <si>
    <t>C</t>
  </si>
  <si>
    <t>Uhlíř Jirka ml.</t>
  </si>
  <si>
    <t>Kalista Petr</t>
  </si>
  <si>
    <t>Průměr pro hand.</t>
  </si>
  <si>
    <t>Handicap</t>
  </si>
  <si>
    <t>Heřmánek Jiří</t>
  </si>
  <si>
    <t>Heřmánková Blanka</t>
  </si>
  <si>
    <t xml:space="preserve">Butal Jaroslav </t>
  </si>
  <si>
    <t>Částka v měšci</t>
  </si>
  <si>
    <t xml:space="preserve">2.turnaj </t>
  </si>
  <si>
    <t xml:space="preserve">1.turnaj </t>
  </si>
  <si>
    <t>3.turnaj</t>
  </si>
  <si>
    <t>4.turnaj</t>
  </si>
  <si>
    <t>5.turnaj</t>
  </si>
  <si>
    <t>6.turnaj</t>
  </si>
  <si>
    <t>Losování</t>
  </si>
  <si>
    <t>Čikeš Milan</t>
  </si>
  <si>
    <t>Doležal Jirka</t>
  </si>
  <si>
    <t>Mareš Michal</t>
  </si>
  <si>
    <t>Sova Petr ml.</t>
  </si>
  <si>
    <t>zbytek</t>
  </si>
  <si>
    <t>Slípka Jarda</t>
  </si>
  <si>
    <t>Trča Pavel</t>
  </si>
  <si>
    <t>Krch Míra</t>
  </si>
  <si>
    <t xml:space="preserve">3.turnaj </t>
  </si>
  <si>
    <t xml:space="preserve">4.turnaj </t>
  </si>
  <si>
    <t xml:space="preserve">5.turnaj </t>
  </si>
  <si>
    <t>Turnaj 30.3.2019</t>
  </si>
  <si>
    <t>Žilka Jan</t>
  </si>
  <si>
    <t>Frýbort Ota</t>
  </si>
  <si>
    <t>Spilka František</t>
  </si>
  <si>
    <t>Malina Michal</t>
  </si>
  <si>
    <t>Spilková Helena</t>
  </si>
  <si>
    <t>Kunc Tomáš</t>
  </si>
  <si>
    <t>Krauskopf Pepe</t>
  </si>
  <si>
    <t>Mrkvička Tomáš</t>
  </si>
  <si>
    <t>Včeliš Michal</t>
  </si>
  <si>
    <t>Hollman Petr</t>
  </si>
  <si>
    <t>Šlajs Vlastimil</t>
  </si>
  <si>
    <t>Vondra Josef</t>
  </si>
  <si>
    <t>Kocmanová Jana</t>
  </si>
  <si>
    <t>Frýbortová Marie</t>
  </si>
  <si>
    <t>Zbývá</t>
  </si>
  <si>
    <t>Mareš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</si>
</sst>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0" xfId="21" applyNumberFormat="1" applyFont="1" applyFill="1" applyBorder="1" applyAlignment="1" applyProtection="1">
      <alignment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28" xfId="21" applyNumberFormat="1" applyFont="1" applyFill="1" applyBorder="1" applyAlignment="1" applyProtection="1">
      <alignment vertical="center" wrapText="1"/>
      <protection hidden="1"/>
    </xf>
    <xf numFmtId="1" fontId="8" fillId="0" borderId="21" xfId="21" applyNumberFormat="1" applyFont="1" applyFill="1" applyBorder="1" applyAlignment="1" applyProtection="1">
      <alignment vertical="center" wrapText="1"/>
      <protection hidden="1"/>
    </xf>
    <xf numFmtId="1" fontId="8" fillId="0" borderId="30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8" fillId="0" borderId="40" xfId="21" applyNumberFormat="1" applyFont="1" applyFill="1" applyBorder="1" applyAlignment="1" applyProtection="1">
      <alignment vertical="center" wrapText="1"/>
      <protection hidden="1"/>
    </xf>
    <xf numFmtId="1" fontId="8" fillId="0" borderId="37" xfId="21" applyNumberFormat="1" applyFont="1" applyFill="1" applyBorder="1" applyAlignment="1" applyProtection="1">
      <alignment vertical="center" wrapText="1"/>
      <protection hidden="1"/>
    </xf>
    <xf numFmtId="1" fontId="8" fillId="0" borderId="16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65" xfId="21" applyFont="1" applyFill="1" applyBorder="1" applyAlignment="1" applyProtection="1">
      <alignment horizontal="center" vertical="center" wrapText="1"/>
      <protection hidden="1"/>
    </xf>
    <xf numFmtId="164" fontId="8" fillId="0" borderId="66" xfId="21" applyNumberFormat="1" applyFont="1" applyFill="1" applyBorder="1" applyAlignment="1" applyProtection="1">
      <alignment vertical="center" wrapText="1"/>
      <protection hidden="1"/>
    </xf>
    <xf numFmtId="164" fontId="8" fillId="0" borderId="67" xfId="21" applyNumberFormat="1" applyFont="1" applyFill="1" applyBorder="1" applyAlignment="1" applyProtection="1">
      <alignment vertical="center" wrapText="1"/>
      <protection hidden="1"/>
    </xf>
    <xf numFmtId="1" fontId="8" fillId="0" borderId="68" xfId="21" applyNumberFormat="1" applyFont="1" applyFill="1" applyBorder="1" applyAlignment="1" applyProtection="1">
      <alignment vertical="center" wrapText="1"/>
      <protection hidden="1"/>
    </xf>
    <xf numFmtId="164" fontId="8" fillId="0" borderId="69" xfId="21" applyNumberFormat="1" applyFont="1" applyFill="1" applyBorder="1" applyAlignment="1" applyProtection="1">
      <alignment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164" fontId="6" fillId="0" borderId="70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2" fontId="8" fillId="0" borderId="7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2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0" fontId="15" fillId="0" borderId="55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5" xfId="21" applyFont="1" applyFill="1" applyBorder="1" applyAlignment="1" applyProtection="1">
      <alignment vertical="center"/>
      <protection hidden="1"/>
    </xf>
    <xf numFmtId="0" fontId="14" fillId="0" borderId="54" xfId="21" applyFont="1" applyFill="1" applyBorder="1" applyAlignment="1" applyProtection="1">
      <alignment vertical="center"/>
      <protection hidden="1"/>
    </xf>
    <xf numFmtId="0" fontId="14" fillId="0" borderId="72" xfId="21" applyFont="1" applyFill="1" applyBorder="1" applyAlignment="1" applyProtection="1">
      <alignment vertical="center"/>
      <protection hidden="1"/>
    </xf>
    <xf numFmtId="0" fontId="7" fillId="5" borderId="70" xfId="21" applyFont="1" applyFill="1" applyBorder="1" applyAlignment="1" applyProtection="1">
      <alignment horizontal="center" vertical="center"/>
      <protection hidden="1"/>
    </xf>
    <xf numFmtId="0" fontId="7" fillId="3" borderId="73" xfId="21" applyFont="1" applyFill="1" applyBorder="1" applyAlignment="1" applyProtection="1">
      <alignment horizontal="center" vertical="center"/>
      <protection hidden="1"/>
    </xf>
    <xf numFmtId="0" fontId="14" fillId="0" borderId="74" xfId="21" applyFont="1" applyFill="1" applyBorder="1" applyAlignment="1" applyProtection="1">
      <alignment vertical="center"/>
      <protection hidden="1"/>
    </xf>
    <xf numFmtId="0" fontId="8" fillId="0" borderId="74" xfId="21" applyFont="1" applyFill="1" applyBorder="1" applyAlignment="1" applyProtection="1">
      <alignment horizontal="center" vertical="center" wrapText="1"/>
      <protection hidden="1"/>
    </xf>
    <xf numFmtId="164" fontId="8" fillId="0" borderId="75" xfId="21" applyNumberFormat="1" applyFont="1" applyFill="1" applyBorder="1" applyAlignment="1" applyProtection="1">
      <alignment vertical="center" wrapText="1"/>
      <protection hidden="1"/>
    </xf>
    <xf numFmtId="164" fontId="6" fillId="0" borderId="7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3" xfId="21" applyFont="1" applyFill="1" applyBorder="1" applyAlignment="1" applyProtection="1">
      <alignment horizontal="center" vertical="center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2" fontId="8" fillId="0" borderId="7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4" xfId="21" applyFont="1" applyFill="1" applyBorder="1" applyAlignment="1" applyProtection="1">
      <alignment horizontal="center"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8" fillId="0" borderId="87" xfId="21" applyNumberFormat="1" applyFont="1" applyFill="1" applyBorder="1" applyAlignment="1" applyProtection="1">
      <alignment vertical="center" wrapText="1"/>
      <protection hidden="1"/>
    </xf>
    <xf numFmtId="164" fontId="8" fillId="0" borderId="88" xfId="21" applyNumberFormat="1" applyFont="1" applyFill="1" applyBorder="1" applyAlignment="1" applyProtection="1">
      <alignment vertical="center" wrapText="1"/>
      <protection hidden="1"/>
    </xf>
    <xf numFmtId="164" fontId="0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9" xfId="21" applyNumberFormat="1" applyFont="1" applyFill="1" applyBorder="1" applyAlignment="1" applyProtection="1">
      <alignment vertical="center" wrapText="1"/>
      <protection hidden="1"/>
    </xf>
    <xf numFmtId="1" fontId="17" fillId="0" borderId="89" xfId="21" applyNumberFormat="1" applyFont="1" applyFill="1" applyBorder="1" applyAlignment="1" applyProtection="1">
      <alignment vertical="center" wrapText="1"/>
      <protection hidden="1"/>
    </xf>
    <xf numFmtId="1" fontId="15" fillId="0" borderId="89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90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9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2" xfId="21" applyNumberFormat="1" applyFont="1" applyFill="1" applyBorder="1" applyAlignment="1" applyProtection="1">
      <alignment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0" fontId="7" fillId="4" borderId="93" xfId="21" applyFont="1" applyFill="1" applyBorder="1" applyAlignment="1" applyProtection="1">
      <alignment horizontal="center" vertical="center"/>
      <protection hidden="1"/>
    </xf>
    <xf numFmtId="0" fontId="14" fillId="0" borderId="92" xfId="21" applyFont="1" applyFill="1" applyBorder="1" applyAlignment="1" applyProtection="1">
      <alignment vertical="center"/>
      <protection hidden="1"/>
    </xf>
    <xf numFmtId="0" fontId="8" fillId="0" borderId="92" xfId="21" applyFont="1" applyFill="1" applyBorder="1" applyAlignment="1" applyProtection="1">
      <alignment horizontal="center" vertical="center" wrapText="1"/>
      <protection hidden="1"/>
    </xf>
    <xf numFmtId="0" fontId="8" fillId="0" borderId="94" xfId="21" applyFont="1" applyFill="1" applyBorder="1" applyAlignment="1" applyProtection="1">
      <alignment horizontal="center" vertical="center" wrapText="1"/>
      <protection hidden="1"/>
    </xf>
    <xf numFmtId="164" fontId="6" fillId="0" borderId="9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" fontId="17" fillId="0" borderId="92" xfId="21" applyNumberFormat="1" applyFont="1" applyFill="1" applyBorder="1" applyAlignment="1" applyProtection="1">
      <alignment vertical="center" wrapText="1"/>
      <protection hidden="1"/>
    </xf>
    <xf numFmtId="164" fontId="8" fillId="0" borderId="100" xfId="21" applyNumberFormat="1" applyFont="1" applyFill="1" applyBorder="1" applyAlignment="1" applyProtection="1">
      <alignment vertical="center" wrapText="1"/>
      <protection hidden="1"/>
    </xf>
    <xf numFmtId="164" fontId="8" fillId="0" borderId="101" xfId="21" applyNumberFormat="1" applyFont="1" applyFill="1" applyBorder="1" applyAlignment="1" applyProtection="1">
      <alignment vertical="center" wrapText="1"/>
      <protection hidden="1"/>
    </xf>
    <xf numFmtId="164" fontId="8" fillId="0" borderId="102" xfId="21" applyNumberFormat="1" applyFont="1" applyFill="1" applyBorder="1" applyAlignment="1" applyProtection="1">
      <alignment vertical="center" wrapText="1"/>
      <protection hidden="1"/>
    </xf>
    <xf numFmtId="164" fontId="6" fillId="0" borderId="9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164" fontId="6" fillId="0" borderId="104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7" xfId="21" applyNumberFormat="1" applyFont="1" applyFill="1" applyBorder="1" applyAlignment="1" applyProtection="1">
      <alignment horizontal="center" vertical="center" wrapText="1"/>
      <protection hidden="1" locked="0"/>
    </xf>
    <xf numFmtId="0" fontId="14" fillId="0" borderId="106" xfId="21" applyFont="1" applyFill="1" applyBorder="1" applyAlignment="1" applyProtection="1">
      <alignment vertical="center"/>
      <protection hidden="1"/>
    </xf>
    <xf numFmtId="0" fontId="8" fillId="0" borderId="106" xfId="21" applyFont="1" applyFill="1" applyBorder="1" applyAlignment="1" applyProtection="1">
      <alignment horizontal="center" vertical="center" wrapText="1"/>
      <protection hidden="1"/>
    </xf>
    <xf numFmtId="164" fontId="6" fillId="0" borderId="107" xfId="2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8" fillId="0" borderId="106" xfId="21" applyFont="1" applyFill="1" applyBorder="1" applyAlignment="1" applyProtection="1">
      <alignment horizontal="center" vertical="center" wrapText="1"/>
      <protection hidden="1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2" borderId="10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A45" sqref="A45"/>
    </sheetView>
  </sheetViews>
  <sheetFormatPr defaultColWidth="9.140625" defaultRowHeight="12.75"/>
  <cols>
    <col min="1" max="1" width="5.57421875" style="1" customWidth="1"/>
    <col min="2" max="2" width="24.0039062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42578125" style="1" customWidth="1"/>
    <col min="32" max="32" width="8.421875" style="1" customWidth="1"/>
    <col min="33" max="33" width="7.7109375" style="1" customWidth="1"/>
    <col min="34" max="34" width="6.421875" style="1" customWidth="1"/>
    <col min="35" max="16384" width="9.00390625" style="1" customWidth="1"/>
  </cols>
  <sheetData>
    <row r="1" spans="1:30" s="8" customFormat="1" ht="28.5" customHeight="1" thickBot="1">
      <c r="A1" s="219" t="s">
        <v>83</v>
      </c>
      <c r="B1" s="219"/>
      <c r="C1" s="6"/>
      <c r="D1" s="6"/>
      <c r="E1" s="6"/>
      <c r="F1" s="9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4" ht="27.75" customHeight="1">
      <c r="A2" s="91" t="s">
        <v>0</v>
      </c>
      <c r="B2" s="90" t="s">
        <v>16</v>
      </c>
      <c r="C2" s="90"/>
      <c r="D2" s="233" t="s">
        <v>59</v>
      </c>
      <c r="E2" s="235" t="s">
        <v>60</v>
      </c>
      <c r="F2" s="94"/>
      <c r="G2" s="91" t="s">
        <v>18</v>
      </c>
      <c r="H2" s="94"/>
      <c r="I2" s="92"/>
      <c r="J2" s="220" t="s">
        <v>5</v>
      </c>
      <c r="K2" s="224" t="s">
        <v>19</v>
      </c>
      <c r="L2" s="230"/>
      <c r="M2" s="222" t="s">
        <v>51</v>
      </c>
      <c r="N2" s="220" t="s">
        <v>5</v>
      </c>
      <c r="O2" s="224" t="s">
        <v>20</v>
      </c>
      <c r="P2" s="225"/>
      <c r="Q2" s="228" t="s">
        <v>52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20" t="s">
        <v>5</v>
      </c>
      <c r="AC2" s="222" t="s">
        <v>46</v>
      </c>
      <c r="AD2" s="220" t="s">
        <v>47</v>
      </c>
      <c r="AF2" s="1" t="s">
        <v>48</v>
      </c>
      <c r="AH2" s="1" t="s">
        <v>64</v>
      </c>
    </row>
    <row r="3" spans="1:35" ht="12.75">
      <c r="A3" s="123"/>
      <c r="B3" s="155"/>
      <c r="C3" s="104"/>
      <c r="D3" s="234"/>
      <c r="E3" s="236"/>
      <c r="F3" s="95"/>
      <c r="G3" s="95"/>
      <c r="H3" s="95"/>
      <c r="I3" s="96"/>
      <c r="J3" s="221"/>
      <c r="K3" s="226"/>
      <c r="L3" s="231"/>
      <c r="M3" s="232"/>
      <c r="N3" s="221"/>
      <c r="O3" s="226"/>
      <c r="P3" s="227"/>
      <c r="Q3" s="229"/>
      <c r="R3" s="9"/>
      <c r="S3" s="9"/>
      <c r="T3" s="9"/>
      <c r="U3" s="9"/>
      <c r="V3" s="9"/>
      <c r="W3" s="9"/>
      <c r="X3" s="9"/>
      <c r="Y3" s="9"/>
      <c r="Z3" s="18"/>
      <c r="AA3" s="29"/>
      <c r="AB3" s="221"/>
      <c r="AC3" s="223"/>
      <c r="AD3" s="221"/>
      <c r="AG3" s="1" t="s">
        <v>66</v>
      </c>
      <c r="AI3" s="1">
        <v>1500</v>
      </c>
    </row>
    <row r="4" spans="1:33" ht="15.75" customHeight="1">
      <c r="A4" s="69" t="s">
        <v>1</v>
      </c>
      <c r="B4" s="156" t="s">
        <v>92</v>
      </c>
      <c r="C4" s="38" t="s">
        <v>55</v>
      </c>
      <c r="D4" s="38">
        <v>191</v>
      </c>
      <c r="E4" s="38">
        <f aca="true" t="shared" si="0" ref="E4:E27">IF((180-D4)*50%&lt;0,0,ROUND((180-D4)*50%,0))</f>
        <v>0</v>
      </c>
      <c r="F4" s="97">
        <v>197</v>
      </c>
      <c r="G4" s="30">
        <v>205</v>
      </c>
      <c r="H4" s="30">
        <v>213</v>
      </c>
      <c r="I4" s="31">
        <v>188</v>
      </c>
      <c r="J4" s="32">
        <f aca="true" t="shared" si="1" ref="J4:J27">SUM(F4,G4,H4,I4,4*E4)</f>
        <v>803</v>
      </c>
      <c r="K4" s="33">
        <v>237</v>
      </c>
      <c r="L4" s="19">
        <v>234</v>
      </c>
      <c r="M4" s="105">
        <f aca="true" t="shared" si="2" ref="M4:M27">J4/4</f>
        <v>200.75</v>
      </c>
      <c r="N4" s="113">
        <f aca="true" t="shared" si="3" ref="N4:N27">SUM(K4,L4,M4,2*E4)</f>
        <v>671.75</v>
      </c>
      <c r="O4" s="33">
        <v>224</v>
      </c>
      <c r="P4" s="174">
        <v>201</v>
      </c>
      <c r="Q4" s="105">
        <f aca="true" t="shared" si="4" ref="Q4:Q15">(J4+N4)/7</f>
        <v>210.67857142857142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21">
        <f aca="true" t="shared" si="5" ref="AB4:AB15">SUM(O4,P4,Q4,2*E4)</f>
        <v>635.6785714285714</v>
      </c>
      <c r="AC4" s="117">
        <f aca="true" t="shared" si="6" ref="AC4:AC15">AVERAGE(F4,G4,H4,I4,K4,L4,O4,P4)</f>
        <v>212.375</v>
      </c>
      <c r="AD4" s="38">
        <v>40</v>
      </c>
      <c r="AF4" s="210">
        <f>MAX(F4:I45,K4:L27,O4:P15)</f>
        <v>237</v>
      </c>
      <c r="AG4" s="1" t="s">
        <v>65</v>
      </c>
    </row>
    <row r="5" spans="1:33" ht="15.75" customHeight="1">
      <c r="A5" s="69" t="s">
        <v>2</v>
      </c>
      <c r="B5" s="157" t="s">
        <v>62</v>
      </c>
      <c r="C5" s="63" t="s">
        <v>54</v>
      </c>
      <c r="D5" s="62">
        <v>163</v>
      </c>
      <c r="E5" s="62">
        <f t="shared" si="0"/>
        <v>9</v>
      </c>
      <c r="F5" s="98">
        <v>173</v>
      </c>
      <c r="G5" s="64">
        <v>174</v>
      </c>
      <c r="H5" s="64">
        <v>195</v>
      </c>
      <c r="I5" s="65">
        <v>191</v>
      </c>
      <c r="J5" s="32">
        <f t="shared" si="1"/>
        <v>769</v>
      </c>
      <c r="K5" s="33">
        <v>177</v>
      </c>
      <c r="L5" s="19">
        <v>173</v>
      </c>
      <c r="M5" s="105">
        <f t="shared" si="2"/>
        <v>192.25</v>
      </c>
      <c r="N5" s="113">
        <f t="shared" si="3"/>
        <v>560.25</v>
      </c>
      <c r="O5" s="33">
        <v>226</v>
      </c>
      <c r="P5" s="174">
        <v>165</v>
      </c>
      <c r="Q5" s="105">
        <f t="shared" si="4"/>
        <v>189.89285714285714</v>
      </c>
      <c r="R5" s="21"/>
      <c r="S5" s="21"/>
      <c r="T5" s="21"/>
      <c r="U5" s="21"/>
      <c r="V5" s="21"/>
      <c r="W5" s="21"/>
      <c r="X5" s="21"/>
      <c r="Y5" s="21"/>
      <c r="Z5" s="22"/>
      <c r="AA5" s="36"/>
      <c r="AB5" s="121">
        <f t="shared" si="5"/>
        <v>598.8928571428571</v>
      </c>
      <c r="AC5" s="118">
        <f t="shared" si="6"/>
        <v>184.25</v>
      </c>
      <c r="AD5" s="38">
        <v>38</v>
      </c>
      <c r="AF5" s="2"/>
      <c r="AG5" s="1" t="s">
        <v>67</v>
      </c>
    </row>
    <row r="6" spans="1:33" ht="15.75" customHeight="1">
      <c r="A6" s="69" t="s">
        <v>3</v>
      </c>
      <c r="B6" s="158" t="s">
        <v>85</v>
      </c>
      <c r="C6" s="49" t="s">
        <v>55</v>
      </c>
      <c r="D6" s="48">
        <v>173</v>
      </c>
      <c r="E6" s="49">
        <f t="shared" si="0"/>
        <v>4</v>
      </c>
      <c r="F6" s="99">
        <v>166</v>
      </c>
      <c r="G6" s="50">
        <v>181</v>
      </c>
      <c r="H6" s="50">
        <v>191</v>
      </c>
      <c r="I6" s="51">
        <v>151</v>
      </c>
      <c r="J6" s="32">
        <f t="shared" si="1"/>
        <v>705</v>
      </c>
      <c r="K6" s="66">
        <v>200</v>
      </c>
      <c r="L6" s="67">
        <v>200</v>
      </c>
      <c r="M6" s="106">
        <f t="shared" si="2"/>
        <v>176.25</v>
      </c>
      <c r="N6" s="113">
        <f t="shared" si="3"/>
        <v>584.25</v>
      </c>
      <c r="O6" s="66">
        <v>211</v>
      </c>
      <c r="P6" s="175">
        <v>191</v>
      </c>
      <c r="Q6" s="105">
        <f t="shared" si="4"/>
        <v>184.17857142857142</v>
      </c>
      <c r="R6" s="67"/>
      <c r="S6" s="67"/>
      <c r="T6" s="67"/>
      <c r="U6" s="67"/>
      <c r="V6" s="67"/>
      <c r="W6" s="67"/>
      <c r="X6" s="67"/>
      <c r="Y6" s="67"/>
      <c r="Z6" s="129"/>
      <c r="AA6" s="130"/>
      <c r="AB6" s="121">
        <f t="shared" si="5"/>
        <v>594.1785714285714</v>
      </c>
      <c r="AC6" s="131">
        <f t="shared" si="6"/>
        <v>186.375</v>
      </c>
      <c r="AD6" s="63">
        <v>37</v>
      </c>
      <c r="AF6" s="210">
        <f>MIN(F4:I45,K4:L27,O4:P15)</f>
        <v>116</v>
      </c>
      <c r="AG6" s="1" t="s">
        <v>68</v>
      </c>
    </row>
    <row r="7" spans="1:33" ht="15.75" customHeight="1">
      <c r="A7" s="69" t="s">
        <v>4</v>
      </c>
      <c r="B7" s="159" t="s">
        <v>97</v>
      </c>
      <c r="C7" s="57" t="s">
        <v>55</v>
      </c>
      <c r="D7" s="57">
        <v>170</v>
      </c>
      <c r="E7" s="57">
        <f t="shared" si="0"/>
        <v>5</v>
      </c>
      <c r="F7" s="97">
        <v>151</v>
      </c>
      <c r="G7" s="30">
        <v>178</v>
      </c>
      <c r="H7" s="30">
        <v>168</v>
      </c>
      <c r="I7" s="31">
        <v>179</v>
      </c>
      <c r="J7" s="32">
        <f t="shared" si="1"/>
        <v>696</v>
      </c>
      <c r="K7" s="53">
        <v>213</v>
      </c>
      <c r="L7" s="25">
        <v>193</v>
      </c>
      <c r="M7" s="107">
        <f t="shared" si="2"/>
        <v>174</v>
      </c>
      <c r="N7" s="113">
        <f t="shared" si="3"/>
        <v>590</v>
      </c>
      <c r="O7" s="53">
        <v>185</v>
      </c>
      <c r="P7" s="176">
        <v>197</v>
      </c>
      <c r="Q7" s="105">
        <f t="shared" si="4"/>
        <v>183.71428571428572</v>
      </c>
      <c r="R7" s="25"/>
      <c r="S7" s="25"/>
      <c r="T7" s="25"/>
      <c r="U7" s="25"/>
      <c r="V7" s="25"/>
      <c r="W7" s="25"/>
      <c r="X7" s="25"/>
      <c r="Y7" s="25"/>
      <c r="Z7" s="26"/>
      <c r="AA7" s="56"/>
      <c r="AB7" s="121">
        <f t="shared" si="5"/>
        <v>575.7142857142858</v>
      </c>
      <c r="AC7" s="120">
        <f t="shared" si="6"/>
        <v>183</v>
      </c>
      <c r="AD7" s="49">
        <v>36</v>
      </c>
      <c r="AG7" s="1" t="s">
        <v>69</v>
      </c>
    </row>
    <row r="8" spans="1:33" ht="15.75" customHeight="1">
      <c r="A8" s="69" t="s">
        <v>6</v>
      </c>
      <c r="B8" s="160" t="s">
        <v>96</v>
      </c>
      <c r="C8" s="115" t="s">
        <v>56</v>
      </c>
      <c r="D8" s="116">
        <v>145</v>
      </c>
      <c r="E8" s="116">
        <f t="shared" si="0"/>
        <v>18</v>
      </c>
      <c r="F8" s="101">
        <v>154</v>
      </c>
      <c r="G8" s="73">
        <v>140</v>
      </c>
      <c r="H8" s="73">
        <v>147</v>
      </c>
      <c r="I8" s="74">
        <v>180</v>
      </c>
      <c r="J8" s="32">
        <f t="shared" si="1"/>
        <v>693</v>
      </c>
      <c r="K8" s="43">
        <v>170</v>
      </c>
      <c r="L8" s="23">
        <v>174</v>
      </c>
      <c r="M8" s="112">
        <f t="shared" si="2"/>
        <v>173.25</v>
      </c>
      <c r="N8" s="113">
        <f t="shared" si="3"/>
        <v>553.25</v>
      </c>
      <c r="O8" s="43">
        <v>157</v>
      </c>
      <c r="P8" s="177">
        <v>204</v>
      </c>
      <c r="Q8" s="105">
        <f t="shared" si="4"/>
        <v>178.03571428571428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21">
        <f t="shared" si="5"/>
        <v>575.0357142857142</v>
      </c>
      <c r="AC8" s="119">
        <f t="shared" si="6"/>
        <v>165.75</v>
      </c>
      <c r="AD8" s="141">
        <v>35</v>
      </c>
      <c r="AG8" s="1" t="s">
        <v>70</v>
      </c>
    </row>
    <row r="9" spans="1:35" ht="15.75" customHeight="1">
      <c r="A9" s="69" t="s">
        <v>7</v>
      </c>
      <c r="B9" s="158" t="s">
        <v>63</v>
      </c>
      <c r="C9" s="49" t="s">
        <v>55</v>
      </c>
      <c r="D9" s="49">
        <v>181</v>
      </c>
      <c r="E9" s="49">
        <f t="shared" si="0"/>
        <v>0</v>
      </c>
      <c r="F9" s="99">
        <v>163</v>
      </c>
      <c r="G9" s="50">
        <v>198</v>
      </c>
      <c r="H9" s="50">
        <v>202</v>
      </c>
      <c r="I9" s="51">
        <v>182</v>
      </c>
      <c r="J9" s="32">
        <f t="shared" si="1"/>
        <v>745</v>
      </c>
      <c r="K9" s="75">
        <v>183</v>
      </c>
      <c r="L9" s="76">
        <v>202</v>
      </c>
      <c r="M9" s="109">
        <f t="shared" si="2"/>
        <v>186.25</v>
      </c>
      <c r="N9" s="113">
        <f t="shared" si="3"/>
        <v>571.25</v>
      </c>
      <c r="O9" s="75">
        <v>210</v>
      </c>
      <c r="P9" s="178">
        <v>153</v>
      </c>
      <c r="Q9" s="105">
        <f t="shared" si="4"/>
        <v>188.03571428571428</v>
      </c>
      <c r="R9" s="76"/>
      <c r="S9" s="76"/>
      <c r="T9" s="76"/>
      <c r="U9" s="76"/>
      <c r="V9" s="76"/>
      <c r="W9" s="76"/>
      <c r="X9" s="76"/>
      <c r="Y9" s="76"/>
      <c r="Z9" s="132"/>
      <c r="AA9" s="133"/>
      <c r="AB9" s="121">
        <f t="shared" si="5"/>
        <v>551.0357142857142</v>
      </c>
      <c r="AC9" s="134">
        <f t="shared" si="6"/>
        <v>186.625</v>
      </c>
      <c r="AD9" s="116">
        <v>34</v>
      </c>
      <c r="AG9" s="1" t="s">
        <v>98</v>
      </c>
      <c r="AI9" s="191">
        <f>SUM(AI3:AI8)-AI11-AI12-AI13-AI14</f>
        <v>1000</v>
      </c>
    </row>
    <row r="10" spans="1:30" ht="15.75" customHeight="1">
      <c r="A10" s="69" t="s">
        <v>8</v>
      </c>
      <c r="B10" s="157" t="s">
        <v>78</v>
      </c>
      <c r="C10" s="63" t="s">
        <v>55</v>
      </c>
      <c r="D10" s="63">
        <v>176</v>
      </c>
      <c r="E10" s="63">
        <f t="shared" si="0"/>
        <v>2</v>
      </c>
      <c r="F10" s="98">
        <v>156</v>
      </c>
      <c r="G10" s="64">
        <v>213</v>
      </c>
      <c r="H10" s="64">
        <v>163</v>
      </c>
      <c r="I10" s="65">
        <v>197</v>
      </c>
      <c r="J10" s="32">
        <f t="shared" si="1"/>
        <v>737</v>
      </c>
      <c r="K10" s="53">
        <v>206</v>
      </c>
      <c r="L10" s="25">
        <v>181</v>
      </c>
      <c r="M10" s="107">
        <f t="shared" si="2"/>
        <v>184.25</v>
      </c>
      <c r="N10" s="113">
        <f t="shared" si="3"/>
        <v>575.25</v>
      </c>
      <c r="O10" s="53">
        <v>148</v>
      </c>
      <c r="P10" s="176">
        <v>185</v>
      </c>
      <c r="Q10" s="105">
        <f t="shared" si="4"/>
        <v>187.46428571428572</v>
      </c>
      <c r="R10" s="25"/>
      <c r="S10" s="25"/>
      <c r="T10" s="25"/>
      <c r="U10" s="25"/>
      <c r="V10" s="25"/>
      <c r="W10" s="25"/>
      <c r="X10" s="25"/>
      <c r="Y10" s="25"/>
      <c r="Z10" s="26"/>
      <c r="AA10" s="56"/>
      <c r="AB10" s="121">
        <f t="shared" si="5"/>
        <v>524.4642857142858</v>
      </c>
      <c r="AC10" s="120">
        <f t="shared" si="6"/>
        <v>181.125</v>
      </c>
      <c r="AD10" s="49">
        <v>33</v>
      </c>
    </row>
    <row r="11" spans="1:36" ht="15.75" customHeight="1">
      <c r="A11" s="69" t="s">
        <v>9</v>
      </c>
      <c r="B11" s="158" t="s">
        <v>61</v>
      </c>
      <c r="C11" s="49" t="s">
        <v>54</v>
      </c>
      <c r="D11" s="135">
        <v>168</v>
      </c>
      <c r="E11" s="135">
        <f t="shared" si="0"/>
        <v>6</v>
      </c>
      <c r="F11" s="102">
        <v>183</v>
      </c>
      <c r="G11" s="80">
        <v>186</v>
      </c>
      <c r="H11" s="80">
        <v>235</v>
      </c>
      <c r="I11" s="81">
        <v>214</v>
      </c>
      <c r="J11" s="32">
        <f t="shared" si="1"/>
        <v>842</v>
      </c>
      <c r="K11" s="66">
        <v>154</v>
      </c>
      <c r="L11" s="67">
        <v>170</v>
      </c>
      <c r="M11" s="106">
        <f t="shared" si="2"/>
        <v>210.5</v>
      </c>
      <c r="N11" s="113">
        <f t="shared" si="3"/>
        <v>546.5</v>
      </c>
      <c r="O11" s="33">
        <v>159</v>
      </c>
      <c r="P11" s="174">
        <v>152</v>
      </c>
      <c r="Q11" s="105">
        <f t="shared" si="4"/>
        <v>198.35714285714286</v>
      </c>
      <c r="R11" s="21"/>
      <c r="S11" s="21"/>
      <c r="T11" s="21"/>
      <c r="U11" s="21"/>
      <c r="V11" s="21"/>
      <c r="W11" s="21"/>
      <c r="X11" s="21"/>
      <c r="Y11" s="21"/>
      <c r="Z11" s="22"/>
      <c r="AA11" s="36"/>
      <c r="AB11" s="121">
        <f t="shared" si="5"/>
        <v>521.3571428571429</v>
      </c>
      <c r="AC11" s="118">
        <f t="shared" si="6"/>
        <v>181.625</v>
      </c>
      <c r="AD11" s="37">
        <v>32</v>
      </c>
      <c r="AF11" s="1" t="s">
        <v>71</v>
      </c>
      <c r="AG11" s="1" t="s">
        <v>66</v>
      </c>
      <c r="AH11" s="190">
        <v>0.3</v>
      </c>
      <c r="AI11" s="1">
        <v>500</v>
      </c>
      <c r="AJ11" s="1" t="s">
        <v>99</v>
      </c>
    </row>
    <row r="12" spans="1:34" ht="15.75" customHeight="1">
      <c r="A12" s="69" t="s">
        <v>10</v>
      </c>
      <c r="B12" s="159" t="s">
        <v>53</v>
      </c>
      <c r="C12" s="144" t="s">
        <v>54</v>
      </c>
      <c r="D12" s="116">
        <v>169</v>
      </c>
      <c r="E12" s="116">
        <f t="shared" si="0"/>
        <v>6</v>
      </c>
      <c r="F12" s="103">
        <v>180</v>
      </c>
      <c r="G12" s="41">
        <v>188</v>
      </c>
      <c r="H12" s="41">
        <v>167</v>
      </c>
      <c r="I12" s="42">
        <v>145</v>
      </c>
      <c r="J12" s="32">
        <f t="shared" si="1"/>
        <v>704</v>
      </c>
      <c r="K12" s="82">
        <v>178</v>
      </c>
      <c r="L12" s="83">
        <v>173</v>
      </c>
      <c r="M12" s="111">
        <f t="shared" si="2"/>
        <v>176</v>
      </c>
      <c r="N12" s="113">
        <f t="shared" si="3"/>
        <v>539</v>
      </c>
      <c r="O12" s="66">
        <v>174</v>
      </c>
      <c r="P12" s="175">
        <v>146</v>
      </c>
      <c r="Q12" s="105">
        <f t="shared" si="4"/>
        <v>177.57142857142858</v>
      </c>
      <c r="R12" s="67"/>
      <c r="S12" s="67"/>
      <c r="T12" s="67"/>
      <c r="U12" s="67"/>
      <c r="V12" s="67"/>
      <c r="W12" s="67"/>
      <c r="X12" s="67"/>
      <c r="Y12" s="67"/>
      <c r="Z12" s="129"/>
      <c r="AA12" s="130"/>
      <c r="AB12" s="121">
        <f t="shared" si="5"/>
        <v>509.57142857142856</v>
      </c>
      <c r="AC12" s="131">
        <f t="shared" si="6"/>
        <v>168.875</v>
      </c>
      <c r="AD12" s="62">
        <v>31</v>
      </c>
      <c r="AE12"/>
      <c r="AG12" s="1" t="s">
        <v>65</v>
      </c>
      <c r="AH12" s="190">
        <v>0.4</v>
      </c>
    </row>
    <row r="13" spans="1:35" ht="15.75" customHeight="1">
      <c r="A13" s="69" t="s">
        <v>11</v>
      </c>
      <c r="B13" s="162" t="s">
        <v>57</v>
      </c>
      <c r="C13" s="141" t="s">
        <v>55</v>
      </c>
      <c r="D13" s="144">
        <v>175</v>
      </c>
      <c r="E13" s="144">
        <f t="shared" si="0"/>
        <v>3</v>
      </c>
      <c r="F13" s="99">
        <v>194</v>
      </c>
      <c r="G13" s="50">
        <v>203</v>
      </c>
      <c r="H13" s="50">
        <v>192</v>
      </c>
      <c r="I13" s="51">
        <v>185</v>
      </c>
      <c r="J13" s="32">
        <f t="shared" si="1"/>
        <v>786</v>
      </c>
      <c r="K13" s="72">
        <v>176</v>
      </c>
      <c r="L13" s="27">
        <v>192</v>
      </c>
      <c r="M13" s="108">
        <f t="shared" si="2"/>
        <v>196.5</v>
      </c>
      <c r="N13" s="113">
        <f t="shared" si="3"/>
        <v>570.5</v>
      </c>
      <c r="O13" s="72">
        <v>171</v>
      </c>
      <c r="P13" s="176">
        <v>133</v>
      </c>
      <c r="Q13" s="105">
        <f t="shared" si="4"/>
        <v>193.78571428571428</v>
      </c>
      <c r="R13" s="25"/>
      <c r="S13" s="25"/>
      <c r="T13" s="25"/>
      <c r="U13" s="25"/>
      <c r="V13" s="25"/>
      <c r="W13" s="25"/>
      <c r="X13" s="25"/>
      <c r="Y13" s="25"/>
      <c r="Z13" s="26"/>
      <c r="AA13" s="56"/>
      <c r="AB13" s="121">
        <f t="shared" si="5"/>
        <v>503.7857142857143</v>
      </c>
      <c r="AC13" s="120">
        <f t="shared" si="6"/>
        <v>180.75</v>
      </c>
      <c r="AD13" s="49">
        <v>30</v>
      </c>
      <c r="AG13" s="1" t="s">
        <v>80</v>
      </c>
      <c r="AH13" s="190">
        <v>0.5</v>
      </c>
      <c r="AI13" s="217"/>
    </row>
    <row r="14" spans="1:34" ht="15.75" customHeight="1">
      <c r="A14" s="69" t="s">
        <v>12</v>
      </c>
      <c r="B14" s="160" t="s">
        <v>84</v>
      </c>
      <c r="C14" s="116" t="s">
        <v>56</v>
      </c>
      <c r="D14" s="116">
        <v>153</v>
      </c>
      <c r="E14" s="116">
        <f t="shared" si="0"/>
        <v>14</v>
      </c>
      <c r="F14" s="99">
        <v>225</v>
      </c>
      <c r="G14" s="50">
        <v>150</v>
      </c>
      <c r="H14" s="50">
        <v>188</v>
      </c>
      <c r="I14" s="51">
        <v>182</v>
      </c>
      <c r="J14" s="32">
        <f t="shared" si="1"/>
        <v>801</v>
      </c>
      <c r="K14" s="136">
        <v>168</v>
      </c>
      <c r="L14" s="137">
        <v>179</v>
      </c>
      <c r="M14" s="138">
        <f t="shared" si="2"/>
        <v>200.25</v>
      </c>
      <c r="N14" s="113">
        <f t="shared" si="3"/>
        <v>575.25</v>
      </c>
      <c r="O14" s="139">
        <v>123</v>
      </c>
      <c r="P14" s="179">
        <v>154</v>
      </c>
      <c r="Q14" s="105">
        <f t="shared" si="4"/>
        <v>196.60714285714286</v>
      </c>
      <c r="R14" s="59"/>
      <c r="S14" s="59"/>
      <c r="T14" s="59"/>
      <c r="U14" s="59"/>
      <c r="V14" s="59"/>
      <c r="W14" s="59"/>
      <c r="X14" s="59"/>
      <c r="Y14" s="59"/>
      <c r="Z14" s="60"/>
      <c r="AA14" s="61"/>
      <c r="AB14" s="121">
        <f t="shared" si="5"/>
        <v>501.6071428571429</v>
      </c>
      <c r="AC14" s="140">
        <f t="shared" si="6"/>
        <v>171.125</v>
      </c>
      <c r="AD14" s="57">
        <v>29</v>
      </c>
      <c r="AG14" s="1" t="s">
        <v>81</v>
      </c>
      <c r="AH14" s="190">
        <v>0.5</v>
      </c>
    </row>
    <row r="15" spans="1:34" ht="15.75" customHeight="1">
      <c r="A15" s="164" t="s">
        <v>13</v>
      </c>
      <c r="B15" s="214" t="s">
        <v>79</v>
      </c>
      <c r="C15" s="218" t="s">
        <v>56</v>
      </c>
      <c r="D15" s="215">
        <v>160</v>
      </c>
      <c r="E15" s="215">
        <f t="shared" si="0"/>
        <v>10</v>
      </c>
      <c r="F15" s="211">
        <v>177</v>
      </c>
      <c r="G15" s="212">
        <v>198</v>
      </c>
      <c r="H15" s="212">
        <v>137</v>
      </c>
      <c r="I15" s="216">
        <v>176</v>
      </c>
      <c r="J15" s="185">
        <f t="shared" si="1"/>
        <v>728</v>
      </c>
      <c r="K15" s="87">
        <v>212</v>
      </c>
      <c r="L15" s="88">
        <v>125</v>
      </c>
      <c r="M15" s="110">
        <f t="shared" si="2"/>
        <v>182</v>
      </c>
      <c r="N15" s="186">
        <f t="shared" si="3"/>
        <v>539</v>
      </c>
      <c r="O15" s="87">
        <v>138</v>
      </c>
      <c r="P15" s="180">
        <v>139</v>
      </c>
      <c r="Q15" s="188">
        <f t="shared" si="4"/>
        <v>181</v>
      </c>
      <c r="R15" s="88"/>
      <c r="S15" s="88"/>
      <c r="T15" s="88"/>
      <c r="U15" s="88"/>
      <c r="V15" s="88"/>
      <c r="W15" s="88"/>
      <c r="X15" s="88"/>
      <c r="Y15" s="88"/>
      <c r="Z15" s="167"/>
      <c r="AA15" s="168"/>
      <c r="AB15" s="187">
        <f t="shared" si="5"/>
        <v>478</v>
      </c>
      <c r="AC15" s="169">
        <f t="shared" si="6"/>
        <v>162.75</v>
      </c>
      <c r="AD15" s="166">
        <v>28</v>
      </c>
      <c r="AG15" s="1" t="s">
        <v>82</v>
      </c>
      <c r="AH15" s="1" t="s">
        <v>76</v>
      </c>
    </row>
    <row r="16" spans="1:30" ht="15.75" customHeight="1">
      <c r="A16" s="163" t="s">
        <v>14</v>
      </c>
      <c r="B16" s="161" t="s">
        <v>91</v>
      </c>
      <c r="C16" s="144" t="s">
        <v>54</v>
      </c>
      <c r="D16" s="144">
        <v>165</v>
      </c>
      <c r="E16" s="144">
        <f t="shared" si="0"/>
        <v>8</v>
      </c>
      <c r="F16" s="100">
        <v>181</v>
      </c>
      <c r="G16" s="70">
        <v>156</v>
      </c>
      <c r="H16" s="70">
        <v>178</v>
      </c>
      <c r="I16" s="71">
        <v>198</v>
      </c>
      <c r="J16" s="52">
        <f t="shared" si="1"/>
        <v>745</v>
      </c>
      <c r="K16" s="82">
        <v>166</v>
      </c>
      <c r="L16" s="83">
        <v>170</v>
      </c>
      <c r="M16" s="111">
        <f t="shared" si="2"/>
        <v>186.25</v>
      </c>
      <c r="N16" s="114">
        <f t="shared" si="3"/>
        <v>538.25</v>
      </c>
      <c r="O16" s="82"/>
      <c r="P16" s="181"/>
      <c r="Q16" s="142"/>
      <c r="R16" s="27"/>
      <c r="S16" s="27"/>
      <c r="T16" s="27"/>
      <c r="U16" s="27"/>
      <c r="V16" s="27"/>
      <c r="W16" s="27"/>
      <c r="X16" s="27"/>
      <c r="Y16" s="27"/>
      <c r="Z16" s="128"/>
      <c r="AA16" s="143"/>
      <c r="AB16" s="144"/>
      <c r="AC16" s="145">
        <f aca="true" t="shared" si="7" ref="AC16:AC35">AVERAGE(F16,G16,H16,I16,K16,L16,O16,P16)</f>
        <v>174.83333333333334</v>
      </c>
      <c r="AD16" s="144">
        <v>27</v>
      </c>
    </row>
    <row r="17" spans="1:30" ht="15.75" customHeight="1">
      <c r="A17" s="125" t="s">
        <v>15</v>
      </c>
      <c r="B17" s="160" t="s">
        <v>95</v>
      </c>
      <c r="C17" s="116" t="s">
        <v>56</v>
      </c>
      <c r="D17" s="116">
        <v>155</v>
      </c>
      <c r="E17" s="116">
        <f t="shared" si="0"/>
        <v>13</v>
      </c>
      <c r="F17" s="103">
        <v>191</v>
      </c>
      <c r="G17" s="41">
        <v>159</v>
      </c>
      <c r="H17" s="41">
        <v>155</v>
      </c>
      <c r="I17" s="42">
        <v>180</v>
      </c>
      <c r="J17" s="32">
        <f t="shared" si="1"/>
        <v>737</v>
      </c>
      <c r="K17" s="72">
        <v>194</v>
      </c>
      <c r="L17" s="27">
        <v>134</v>
      </c>
      <c r="M17" s="108">
        <f t="shared" si="2"/>
        <v>184.25</v>
      </c>
      <c r="N17" s="113">
        <f t="shared" si="3"/>
        <v>538.25</v>
      </c>
      <c r="O17" s="72"/>
      <c r="P17" s="177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7"/>
      <c r="AC17" s="119">
        <f t="shared" si="7"/>
        <v>168.83333333333334</v>
      </c>
      <c r="AD17" s="57">
        <v>26</v>
      </c>
    </row>
    <row r="18" spans="1:30" ht="15.75" customHeight="1">
      <c r="A18" s="79" t="s">
        <v>21</v>
      </c>
      <c r="B18" s="158" t="s">
        <v>58</v>
      </c>
      <c r="C18" s="49" t="s">
        <v>54</v>
      </c>
      <c r="D18" s="49">
        <v>166</v>
      </c>
      <c r="E18" s="48">
        <f t="shared" si="0"/>
        <v>7</v>
      </c>
      <c r="F18" s="99">
        <v>143</v>
      </c>
      <c r="G18" s="50">
        <v>171</v>
      </c>
      <c r="H18" s="50">
        <v>157</v>
      </c>
      <c r="I18" s="51">
        <v>188</v>
      </c>
      <c r="J18" s="32">
        <f t="shared" si="1"/>
        <v>687</v>
      </c>
      <c r="K18" s="75">
        <v>180</v>
      </c>
      <c r="L18" s="76">
        <v>165</v>
      </c>
      <c r="M18" s="109">
        <f t="shared" si="2"/>
        <v>171.75</v>
      </c>
      <c r="N18" s="113">
        <f t="shared" si="3"/>
        <v>530.75</v>
      </c>
      <c r="O18" s="77"/>
      <c r="P18" s="182"/>
      <c r="Q18" s="147"/>
      <c r="R18" s="148"/>
      <c r="S18" s="148"/>
      <c r="T18" s="148"/>
      <c r="U18" s="148"/>
      <c r="V18" s="148"/>
      <c r="W18" s="148"/>
      <c r="X18" s="148"/>
      <c r="Y18" s="148"/>
      <c r="Z18" s="149"/>
      <c r="AA18" s="150"/>
      <c r="AB18" s="116"/>
      <c r="AC18" s="134">
        <f t="shared" si="7"/>
        <v>167.33333333333334</v>
      </c>
      <c r="AD18" s="116">
        <v>25</v>
      </c>
    </row>
    <row r="19" spans="1:30" ht="15.75" customHeight="1">
      <c r="A19" s="125" t="s">
        <v>22</v>
      </c>
      <c r="B19" s="159" t="s">
        <v>90</v>
      </c>
      <c r="C19" s="57" t="s">
        <v>54</v>
      </c>
      <c r="D19" s="141">
        <v>165</v>
      </c>
      <c r="E19" s="141">
        <f t="shared" si="0"/>
        <v>8</v>
      </c>
      <c r="F19" s="103">
        <v>186</v>
      </c>
      <c r="G19" s="41">
        <v>209</v>
      </c>
      <c r="H19" s="41">
        <v>146</v>
      </c>
      <c r="I19" s="42">
        <v>158</v>
      </c>
      <c r="J19" s="32">
        <f t="shared" si="1"/>
        <v>731</v>
      </c>
      <c r="K19" s="53">
        <v>156</v>
      </c>
      <c r="L19" s="25">
        <v>171</v>
      </c>
      <c r="M19" s="107">
        <f t="shared" si="2"/>
        <v>182.75</v>
      </c>
      <c r="N19" s="113">
        <f t="shared" si="3"/>
        <v>525.75</v>
      </c>
      <c r="O19" s="53"/>
      <c r="P19" s="176"/>
      <c r="Q19" s="55"/>
      <c r="R19" s="25"/>
      <c r="S19" s="25"/>
      <c r="T19" s="25"/>
      <c r="U19" s="25"/>
      <c r="V19" s="25"/>
      <c r="W19" s="25"/>
      <c r="X19" s="25"/>
      <c r="Y19" s="25"/>
      <c r="Z19" s="26"/>
      <c r="AA19" s="56"/>
      <c r="AB19" s="49"/>
      <c r="AC19" s="120">
        <f t="shared" si="7"/>
        <v>171</v>
      </c>
      <c r="AD19" s="48">
        <v>24</v>
      </c>
    </row>
    <row r="20" spans="1:30" ht="15.75" customHeight="1">
      <c r="A20" s="125" t="s">
        <v>23</v>
      </c>
      <c r="B20" s="160" t="s">
        <v>89</v>
      </c>
      <c r="C20" s="116" t="s">
        <v>56</v>
      </c>
      <c r="D20" s="116">
        <v>155</v>
      </c>
      <c r="E20" s="116">
        <f t="shared" si="0"/>
        <v>13</v>
      </c>
      <c r="F20" s="103">
        <v>157</v>
      </c>
      <c r="G20" s="41">
        <v>167</v>
      </c>
      <c r="H20" s="103">
        <v>147</v>
      </c>
      <c r="I20" s="41">
        <v>191</v>
      </c>
      <c r="J20" s="32">
        <f t="shared" si="1"/>
        <v>714</v>
      </c>
      <c r="K20" s="43">
        <v>166</v>
      </c>
      <c r="L20" s="23">
        <v>155</v>
      </c>
      <c r="M20" s="112">
        <f t="shared" si="2"/>
        <v>178.5</v>
      </c>
      <c r="N20" s="113">
        <f t="shared" si="3"/>
        <v>525.5</v>
      </c>
      <c r="O20" s="43"/>
      <c r="P20" s="177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7"/>
      <c r="AC20" s="119">
        <f t="shared" si="7"/>
        <v>163.83333333333334</v>
      </c>
      <c r="AD20" s="57">
        <v>23</v>
      </c>
    </row>
    <row r="21" spans="1:30" ht="15.75" customHeight="1">
      <c r="A21" s="125" t="s">
        <v>24</v>
      </c>
      <c r="B21" s="158" t="s">
        <v>93</v>
      </c>
      <c r="C21" s="48" t="s">
        <v>56</v>
      </c>
      <c r="D21" s="49">
        <v>160</v>
      </c>
      <c r="E21" s="49">
        <f t="shared" si="0"/>
        <v>10</v>
      </c>
      <c r="F21" s="99">
        <v>161</v>
      </c>
      <c r="G21" s="50">
        <v>176</v>
      </c>
      <c r="H21" s="50">
        <v>201</v>
      </c>
      <c r="I21" s="51">
        <v>173</v>
      </c>
      <c r="J21" s="32">
        <f t="shared" si="1"/>
        <v>751</v>
      </c>
      <c r="K21" s="75">
        <v>166</v>
      </c>
      <c r="L21" s="76">
        <v>150</v>
      </c>
      <c r="M21" s="109">
        <f t="shared" si="2"/>
        <v>187.75</v>
      </c>
      <c r="N21" s="113">
        <f t="shared" si="3"/>
        <v>523.75</v>
      </c>
      <c r="O21" s="77"/>
      <c r="P21" s="182"/>
      <c r="Q21" s="153"/>
      <c r="R21" s="76"/>
      <c r="S21" s="76"/>
      <c r="T21" s="76"/>
      <c r="U21" s="76"/>
      <c r="V21" s="76"/>
      <c r="W21" s="76"/>
      <c r="X21" s="76"/>
      <c r="Y21" s="76"/>
      <c r="Z21" s="132"/>
      <c r="AA21" s="133"/>
      <c r="AB21" s="154"/>
      <c r="AC21" s="146">
        <f t="shared" si="7"/>
        <v>171.16666666666666</v>
      </c>
      <c r="AD21" s="116">
        <v>22</v>
      </c>
    </row>
    <row r="22" spans="1:30" ht="15.75" customHeight="1">
      <c r="A22" s="125" t="s">
        <v>25</v>
      </c>
      <c r="B22" s="159" t="s">
        <v>72</v>
      </c>
      <c r="C22" s="144" t="s">
        <v>54</v>
      </c>
      <c r="D22" s="144">
        <v>161</v>
      </c>
      <c r="E22" s="144">
        <f t="shared" si="0"/>
        <v>10</v>
      </c>
      <c r="F22" s="103">
        <v>170</v>
      </c>
      <c r="G22" s="41">
        <v>167</v>
      </c>
      <c r="H22" s="41">
        <v>179</v>
      </c>
      <c r="I22" s="42">
        <v>172</v>
      </c>
      <c r="J22" s="32">
        <f t="shared" si="1"/>
        <v>728</v>
      </c>
      <c r="K22" s="53">
        <v>171</v>
      </c>
      <c r="L22" s="25">
        <v>136</v>
      </c>
      <c r="M22" s="107">
        <f t="shared" si="2"/>
        <v>182</v>
      </c>
      <c r="N22" s="113">
        <f t="shared" si="3"/>
        <v>509</v>
      </c>
      <c r="O22" s="53"/>
      <c r="P22" s="176"/>
      <c r="Q22" s="55"/>
      <c r="R22" s="25"/>
      <c r="S22" s="25"/>
      <c r="T22" s="25"/>
      <c r="U22" s="25"/>
      <c r="V22" s="25"/>
      <c r="W22" s="25"/>
      <c r="X22" s="25"/>
      <c r="Y22" s="25"/>
      <c r="Z22" s="26"/>
      <c r="AA22" s="56"/>
      <c r="AB22" s="151"/>
      <c r="AC22" s="152">
        <f t="shared" si="7"/>
        <v>165.83333333333334</v>
      </c>
      <c r="AD22" s="49">
        <v>21</v>
      </c>
    </row>
    <row r="23" spans="1:30" ht="15.75" customHeight="1">
      <c r="A23" s="124" t="s">
        <v>26</v>
      </c>
      <c r="B23" s="160" t="s">
        <v>86</v>
      </c>
      <c r="C23" s="116" t="s">
        <v>55</v>
      </c>
      <c r="D23" s="116">
        <v>172</v>
      </c>
      <c r="E23" s="116">
        <f t="shared" si="0"/>
        <v>4</v>
      </c>
      <c r="F23" s="101">
        <v>166</v>
      </c>
      <c r="G23" s="73">
        <v>152</v>
      </c>
      <c r="H23" s="73">
        <v>178</v>
      </c>
      <c r="I23" s="74">
        <v>205</v>
      </c>
      <c r="J23" s="32">
        <f t="shared" si="1"/>
        <v>717</v>
      </c>
      <c r="K23" s="43">
        <v>151</v>
      </c>
      <c r="L23" s="23">
        <v>157</v>
      </c>
      <c r="M23" s="112">
        <f t="shared" si="2"/>
        <v>179.25</v>
      </c>
      <c r="N23" s="113">
        <f t="shared" si="3"/>
        <v>495.25</v>
      </c>
      <c r="O23" s="43"/>
      <c r="P23" s="177"/>
      <c r="Q23" s="58"/>
      <c r="R23" s="59"/>
      <c r="S23" s="59"/>
      <c r="T23" s="59"/>
      <c r="U23" s="59"/>
      <c r="V23" s="59"/>
      <c r="W23" s="59"/>
      <c r="X23" s="59"/>
      <c r="Y23" s="59"/>
      <c r="Z23" s="60"/>
      <c r="AA23" s="61"/>
      <c r="AB23" s="122"/>
      <c r="AC23" s="119">
        <f t="shared" si="7"/>
        <v>168.16666666666666</v>
      </c>
      <c r="AD23" s="57">
        <v>20</v>
      </c>
    </row>
    <row r="24" spans="1:30" ht="15.75" customHeight="1">
      <c r="A24" s="125" t="s">
        <v>27</v>
      </c>
      <c r="B24" s="158" t="s">
        <v>88</v>
      </c>
      <c r="C24" s="135" t="s">
        <v>56</v>
      </c>
      <c r="D24" s="116">
        <v>148</v>
      </c>
      <c r="E24" s="116">
        <f t="shared" si="0"/>
        <v>16</v>
      </c>
      <c r="F24" s="97">
        <v>166</v>
      </c>
      <c r="G24" s="30">
        <v>163</v>
      </c>
      <c r="H24" s="30">
        <v>136</v>
      </c>
      <c r="I24" s="31">
        <v>202</v>
      </c>
      <c r="J24" s="32">
        <f t="shared" si="1"/>
        <v>731</v>
      </c>
      <c r="K24" s="75">
        <v>150</v>
      </c>
      <c r="L24" s="76">
        <v>128</v>
      </c>
      <c r="M24" s="109">
        <f t="shared" si="2"/>
        <v>182.75</v>
      </c>
      <c r="N24" s="113">
        <f t="shared" si="3"/>
        <v>492.75</v>
      </c>
      <c r="O24" s="77"/>
      <c r="P24" s="182"/>
      <c r="Q24" s="153"/>
      <c r="R24" s="76"/>
      <c r="S24" s="76"/>
      <c r="T24" s="76"/>
      <c r="U24" s="76"/>
      <c r="V24" s="76"/>
      <c r="W24" s="76"/>
      <c r="X24" s="76"/>
      <c r="Y24" s="76"/>
      <c r="Z24" s="132"/>
      <c r="AA24" s="133"/>
      <c r="AB24" s="154"/>
      <c r="AC24" s="146">
        <f t="shared" si="7"/>
        <v>157.5</v>
      </c>
      <c r="AD24" s="116">
        <v>19</v>
      </c>
    </row>
    <row r="25" spans="1:30" ht="15.75" customHeight="1">
      <c r="A25" s="79" t="s">
        <v>28</v>
      </c>
      <c r="B25" s="159" t="s">
        <v>73</v>
      </c>
      <c r="C25" s="144" t="s">
        <v>56</v>
      </c>
      <c r="D25" s="194">
        <v>151</v>
      </c>
      <c r="E25" s="144">
        <f t="shared" si="0"/>
        <v>15</v>
      </c>
      <c r="F25" s="103">
        <v>164</v>
      </c>
      <c r="G25" s="41">
        <v>169</v>
      </c>
      <c r="H25" s="41">
        <v>161</v>
      </c>
      <c r="I25" s="42">
        <v>183</v>
      </c>
      <c r="J25" s="32">
        <f t="shared" si="1"/>
        <v>737</v>
      </c>
      <c r="K25" s="53">
        <v>131</v>
      </c>
      <c r="L25" s="25">
        <v>145</v>
      </c>
      <c r="M25" s="107">
        <f t="shared" si="2"/>
        <v>184.25</v>
      </c>
      <c r="N25" s="113">
        <f t="shared" si="3"/>
        <v>490.25</v>
      </c>
      <c r="O25" s="53"/>
      <c r="P25" s="176"/>
      <c r="Q25" s="55"/>
      <c r="R25" s="25"/>
      <c r="S25" s="25"/>
      <c r="T25" s="25"/>
      <c r="U25" s="25"/>
      <c r="V25" s="25"/>
      <c r="W25" s="25"/>
      <c r="X25" s="25"/>
      <c r="Y25" s="25"/>
      <c r="Z25" s="26"/>
      <c r="AA25" s="56"/>
      <c r="AB25" s="49"/>
      <c r="AC25" s="120">
        <f t="shared" si="7"/>
        <v>158.83333333333334</v>
      </c>
      <c r="AD25" s="49">
        <v>18</v>
      </c>
    </row>
    <row r="26" spans="1:30" ht="15.75" customHeight="1">
      <c r="A26" s="125" t="s">
        <v>45</v>
      </c>
      <c r="B26" s="160" t="s">
        <v>49</v>
      </c>
      <c r="C26" s="116" t="s">
        <v>55</v>
      </c>
      <c r="D26" s="115">
        <v>172</v>
      </c>
      <c r="E26" s="115">
        <f t="shared" si="0"/>
        <v>4</v>
      </c>
      <c r="F26" s="101">
        <v>192</v>
      </c>
      <c r="G26" s="73">
        <v>168</v>
      </c>
      <c r="H26" s="73">
        <v>159</v>
      </c>
      <c r="I26" s="74">
        <v>159</v>
      </c>
      <c r="J26" s="32">
        <f t="shared" si="1"/>
        <v>694</v>
      </c>
      <c r="K26" s="43">
        <v>144</v>
      </c>
      <c r="L26" s="23">
        <v>157</v>
      </c>
      <c r="M26" s="112">
        <f t="shared" si="2"/>
        <v>173.5</v>
      </c>
      <c r="N26" s="113">
        <f t="shared" si="3"/>
        <v>482.5</v>
      </c>
      <c r="O26" s="43"/>
      <c r="P26" s="177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41"/>
      <c r="AC26" s="119">
        <f t="shared" si="7"/>
        <v>163.16666666666666</v>
      </c>
      <c r="AD26" s="144">
        <v>17</v>
      </c>
    </row>
    <row r="27" spans="1:30" ht="15.75" customHeight="1">
      <c r="A27" s="170" t="s">
        <v>31</v>
      </c>
      <c r="B27" s="165" t="s">
        <v>50</v>
      </c>
      <c r="C27" s="166" t="s">
        <v>54</v>
      </c>
      <c r="D27" s="166">
        <v>161</v>
      </c>
      <c r="E27" s="166">
        <f t="shared" si="0"/>
        <v>10</v>
      </c>
      <c r="F27" s="85">
        <v>146</v>
      </c>
      <c r="G27" s="85">
        <v>172</v>
      </c>
      <c r="H27" s="85">
        <v>148</v>
      </c>
      <c r="I27" s="86">
        <v>167</v>
      </c>
      <c r="J27" s="185">
        <f t="shared" si="1"/>
        <v>673</v>
      </c>
      <c r="K27" s="87">
        <v>144</v>
      </c>
      <c r="L27" s="88">
        <v>123</v>
      </c>
      <c r="M27" s="110">
        <f t="shared" si="2"/>
        <v>168.25</v>
      </c>
      <c r="N27" s="186">
        <f t="shared" si="3"/>
        <v>455.25</v>
      </c>
      <c r="O27" s="87"/>
      <c r="P27" s="180"/>
      <c r="Q27" s="171"/>
      <c r="R27" s="88"/>
      <c r="S27" s="88"/>
      <c r="T27" s="88"/>
      <c r="U27" s="88"/>
      <c r="V27" s="88"/>
      <c r="W27" s="88"/>
      <c r="X27" s="88"/>
      <c r="Y27" s="88"/>
      <c r="Z27" s="167"/>
      <c r="AA27" s="168"/>
      <c r="AB27" s="166"/>
      <c r="AC27" s="172">
        <f t="shared" si="7"/>
        <v>150</v>
      </c>
      <c r="AD27" s="173">
        <v>16</v>
      </c>
    </row>
    <row r="28" spans="1:30" ht="15.75" customHeight="1">
      <c r="A28" s="127" t="s">
        <v>29</v>
      </c>
      <c r="B28" s="158" t="s">
        <v>87</v>
      </c>
      <c r="C28" s="48" t="s">
        <v>54</v>
      </c>
      <c r="D28" s="49">
        <v>165</v>
      </c>
      <c r="E28" s="49">
        <v>8</v>
      </c>
      <c r="F28" s="99">
        <v>188</v>
      </c>
      <c r="G28" s="213">
        <v>137</v>
      </c>
      <c r="H28" s="50">
        <v>176</v>
      </c>
      <c r="I28" s="51">
        <v>136</v>
      </c>
      <c r="J28" s="52">
        <v>669</v>
      </c>
      <c r="K28" s="82"/>
      <c r="L28" s="83"/>
      <c r="M28" s="84"/>
      <c r="N28" s="114"/>
      <c r="O28" s="89"/>
      <c r="P28" s="183"/>
      <c r="Q28" s="55"/>
      <c r="R28" s="25"/>
      <c r="S28" s="25"/>
      <c r="T28" s="25"/>
      <c r="U28" s="25"/>
      <c r="V28" s="25"/>
      <c r="W28" s="25"/>
      <c r="X28" s="25"/>
      <c r="Y28" s="25"/>
      <c r="Z28" s="26"/>
      <c r="AA28" s="56"/>
      <c r="AB28" s="49"/>
      <c r="AC28" s="120">
        <f t="shared" si="7"/>
        <v>159.25</v>
      </c>
      <c r="AD28" s="49">
        <v>15</v>
      </c>
    </row>
    <row r="29" spans="1:30" ht="15.75" customHeight="1">
      <c r="A29" s="78" t="s">
        <v>30</v>
      </c>
      <c r="B29" s="157" t="s">
        <v>94</v>
      </c>
      <c r="C29" s="57" t="s">
        <v>56</v>
      </c>
      <c r="D29" s="63">
        <v>154</v>
      </c>
      <c r="E29" s="49">
        <v>13</v>
      </c>
      <c r="F29" s="70">
        <v>148</v>
      </c>
      <c r="G29" s="70">
        <v>175</v>
      </c>
      <c r="H29" s="30">
        <v>116</v>
      </c>
      <c r="I29" s="31">
        <v>176</v>
      </c>
      <c r="J29" s="32">
        <v>667</v>
      </c>
      <c r="K29" s="53"/>
      <c r="L29" s="25"/>
      <c r="M29" s="54"/>
      <c r="N29" s="113"/>
      <c r="O29" s="53"/>
      <c r="P29" s="174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18">
        <f t="shared" si="7"/>
        <v>153.75</v>
      </c>
      <c r="AD29" s="38">
        <v>14</v>
      </c>
    </row>
    <row r="30" spans="1:30" ht="15.75" customHeight="1">
      <c r="A30" s="78" t="s">
        <v>32</v>
      </c>
      <c r="B30" s="160" t="s">
        <v>17</v>
      </c>
      <c r="C30" s="38" t="s">
        <v>55</v>
      </c>
      <c r="D30" s="49">
        <v>176</v>
      </c>
      <c r="E30" s="49">
        <v>2</v>
      </c>
      <c r="F30" s="99">
        <v>171</v>
      </c>
      <c r="G30" s="50">
        <v>152</v>
      </c>
      <c r="H30" s="50">
        <v>178</v>
      </c>
      <c r="I30" s="51">
        <v>140</v>
      </c>
      <c r="J30" s="32">
        <v>649</v>
      </c>
      <c r="K30" s="66"/>
      <c r="L30" s="67"/>
      <c r="M30" s="68"/>
      <c r="N30" s="113"/>
      <c r="O30" s="43"/>
      <c r="P30" s="177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7"/>
      <c r="AC30" s="119">
        <f t="shared" si="7"/>
        <v>160.25</v>
      </c>
      <c r="AD30" s="57">
        <v>13</v>
      </c>
    </row>
    <row r="31" spans="1:30" ht="15.75" customHeight="1">
      <c r="A31" s="126" t="s">
        <v>33</v>
      </c>
      <c r="B31" s="156" t="s">
        <v>74</v>
      </c>
      <c r="C31" s="49" t="s">
        <v>56</v>
      </c>
      <c r="D31" s="48">
        <v>137</v>
      </c>
      <c r="E31" s="49">
        <v>22</v>
      </c>
      <c r="F31" s="103">
        <v>136</v>
      </c>
      <c r="G31" s="41">
        <v>128</v>
      </c>
      <c r="H31" s="41">
        <v>122</v>
      </c>
      <c r="I31" s="42">
        <v>136</v>
      </c>
      <c r="J31" s="32">
        <v>610</v>
      </c>
      <c r="K31" s="53"/>
      <c r="L31" s="25"/>
      <c r="M31" s="54"/>
      <c r="N31" s="113"/>
      <c r="O31" s="33"/>
      <c r="P31" s="174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18">
        <f t="shared" si="7"/>
        <v>130.5</v>
      </c>
      <c r="AD31" s="38">
        <v>12</v>
      </c>
    </row>
    <row r="32" spans="1:30" ht="15.75" customHeight="1">
      <c r="A32" s="78" t="s">
        <v>34</v>
      </c>
      <c r="B32" s="158" t="s">
        <v>75</v>
      </c>
      <c r="C32" s="38" t="s">
        <v>54</v>
      </c>
      <c r="D32" s="38">
        <v>164</v>
      </c>
      <c r="E32" s="49">
        <v>8</v>
      </c>
      <c r="F32" s="189">
        <v>171</v>
      </c>
      <c r="G32" s="64">
        <v>137</v>
      </c>
      <c r="H32" s="64">
        <v>129</v>
      </c>
      <c r="I32" s="65">
        <v>127</v>
      </c>
      <c r="J32" s="32">
        <v>596</v>
      </c>
      <c r="K32" s="53"/>
      <c r="L32" s="25"/>
      <c r="M32" s="54"/>
      <c r="N32" s="113"/>
      <c r="O32" s="53"/>
      <c r="P32" s="176"/>
      <c r="Q32" s="55"/>
      <c r="R32" s="25"/>
      <c r="S32" s="25"/>
      <c r="T32" s="25"/>
      <c r="U32" s="25"/>
      <c r="V32" s="25"/>
      <c r="W32" s="25"/>
      <c r="X32" s="25"/>
      <c r="Y32" s="25"/>
      <c r="Z32" s="26"/>
      <c r="AA32" s="56"/>
      <c r="AB32" s="49"/>
      <c r="AC32" s="120">
        <f t="shared" si="7"/>
        <v>141</v>
      </c>
      <c r="AD32" s="49">
        <v>11</v>
      </c>
    </row>
    <row r="33" spans="1:30" ht="15.75" customHeight="1">
      <c r="A33" s="127" t="s">
        <v>35</v>
      </c>
      <c r="B33" s="156" t="s">
        <v>77</v>
      </c>
      <c r="C33" s="38" t="s">
        <v>54</v>
      </c>
      <c r="D33" s="37">
        <v>169</v>
      </c>
      <c r="E33" s="48">
        <v>6</v>
      </c>
      <c r="F33" s="55">
        <v>144</v>
      </c>
      <c r="G33" s="25">
        <v>149</v>
      </c>
      <c r="H33" s="50">
        <v>138</v>
      </c>
      <c r="I33" s="51">
        <v>137</v>
      </c>
      <c r="J33" s="32">
        <v>592</v>
      </c>
      <c r="K33" s="33"/>
      <c r="L33" s="19"/>
      <c r="M33" s="47"/>
      <c r="N33" s="113"/>
      <c r="O33" s="46"/>
      <c r="P33" s="184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18">
        <f t="shared" si="7"/>
        <v>142</v>
      </c>
      <c r="AD33" s="37">
        <v>10</v>
      </c>
    </row>
    <row r="34" spans="1:30" ht="15.75" customHeight="1">
      <c r="A34" s="78" t="s">
        <v>36</v>
      </c>
      <c r="B34" s="156"/>
      <c r="C34" s="38"/>
      <c r="D34" s="38"/>
      <c r="E34" s="49">
        <f aca="true" t="shared" si="8" ref="E34:E42">IF((180-D34)*50%&lt;0,0,ROUND((180-D34)*50%,0))</f>
        <v>90</v>
      </c>
      <c r="F34" s="97"/>
      <c r="G34" s="30"/>
      <c r="H34" s="30"/>
      <c r="I34" s="31"/>
      <c r="J34" s="32">
        <f aca="true" t="shared" si="9" ref="J34:J42">SUM(F34,G34,H34,I34,4*E34)</f>
        <v>360</v>
      </c>
      <c r="K34" s="33"/>
      <c r="L34" s="19"/>
      <c r="M34" s="34"/>
      <c r="N34" s="113"/>
      <c r="O34" s="33"/>
      <c r="P34" s="174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18" t="e">
        <f t="shared" si="7"/>
        <v>#DIV/0!</v>
      </c>
      <c r="AD34" s="38">
        <v>9</v>
      </c>
    </row>
    <row r="35" spans="1:30" ht="15.75" customHeight="1">
      <c r="A35" s="78" t="s">
        <v>37</v>
      </c>
      <c r="B35" s="156"/>
      <c r="C35" s="38"/>
      <c r="D35" s="38"/>
      <c r="E35" s="49">
        <f t="shared" si="8"/>
        <v>90</v>
      </c>
      <c r="F35" s="97"/>
      <c r="G35" s="30"/>
      <c r="H35" s="30"/>
      <c r="I35" s="31"/>
      <c r="J35" s="32">
        <f t="shared" si="9"/>
        <v>360</v>
      </c>
      <c r="K35" s="33"/>
      <c r="L35" s="19"/>
      <c r="M35" s="34"/>
      <c r="N35" s="113"/>
      <c r="O35" s="33"/>
      <c r="P35" s="174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18" t="e">
        <f t="shared" si="7"/>
        <v>#DIV/0!</v>
      </c>
      <c r="AD35" s="38">
        <v>8</v>
      </c>
    </row>
    <row r="36" spans="1:30" ht="15.75" customHeight="1">
      <c r="A36" s="78" t="s">
        <v>38</v>
      </c>
      <c r="B36" s="156"/>
      <c r="C36" s="38"/>
      <c r="D36" s="38"/>
      <c r="E36" s="49">
        <f t="shared" si="8"/>
        <v>90</v>
      </c>
      <c r="F36" s="99"/>
      <c r="G36" s="50"/>
      <c r="H36" s="50"/>
      <c r="I36" s="51"/>
      <c r="J36" s="32">
        <f t="shared" si="9"/>
        <v>360</v>
      </c>
      <c r="K36" s="33"/>
      <c r="L36" s="19"/>
      <c r="M36" s="34"/>
      <c r="N36" s="113"/>
      <c r="O36" s="33"/>
      <c r="P36" s="174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18" t="e">
        <f aca="true" t="shared" si="10" ref="AC36:AC42">AVERAGE(F36,G36,H36,I36,K36,L36,O36,P36)</f>
        <v>#DIV/0!</v>
      </c>
      <c r="AD36" s="38">
        <v>7</v>
      </c>
    </row>
    <row r="37" spans="1:30" ht="15.75" customHeight="1">
      <c r="A37" s="78" t="s">
        <v>39</v>
      </c>
      <c r="B37" s="156"/>
      <c r="C37" s="38"/>
      <c r="D37" s="38"/>
      <c r="E37" s="49">
        <f t="shared" si="8"/>
        <v>90</v>
      </c>
      <c r="F37" s="97"/>
      <c r="G37" s="30"/>
      <c r="H37" s="30"/>
      <c r="I37" s="31"/>
      <c r="J37" s="32">
        <f t="shared" si="9"/>
        <v>360</v>
      </c>
      <c r="K37" s="33"/>
      <c r="L37" s="19"/>
      <c r="M37" s="34"/>
      <c r="N37" s="113"/>
      <c r="O37" s="33"/>
      <c r="P37" s="174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18" t="e">
        <f t="shared" si="10"/>
        <v>#DIV/0!</v>
      </c>
      <c r="AD37" s="38">
        <v>6</v>
      </c>
    </row>
    <row r="38" spans="1:30" ht="15.75" customHeight="1">
      <c r="A38" s="78" t="s">
        <v>40</v>
      </c>
      <c r="B38" s="156"/>
      <c r="C38" s="38"/>
      <c r="D38" s="38"/>
      <c r="E38" s="49">
        <f t="shared" si="8"/>
        <v>90</v>
      </c>
      <c r="F38" s="99"/>
      <c r="G38" s="50"/>
      <c r="H38" s="50"/>
      <c r="I38" s="51"/>
      <c r="J38" s="32">
        <f t="shared" si="9"/>
        <v>360</v>
      </c>
      <c r="K38" s="33"/>
      <c r="L38" s="19"/>
      <c r="M38" s="34"/>
      <c r="N38" s="113"/>
      <c r="O38" s="33"/>
      <c r="P38" s="174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18" t="e">
        <f t="shared" si="10"/>
        <v>#DIV/0!</v>
      </c>
      <c r="AD38" s="38">
        <v>5</v>
      </c>
    </row>
    <row r="39" spans="1:30" ht="15.75" customHeight="1">
      <c r="A39" s="78" t="s">
        <v>41</v>
      </c>
      <c r="B39" s="156"/>
      <c r="C39" s="38"/>
      <c r="D39" s="38"/>
      <c r="E39" s="49">
        <f t="shared" si="8"/>
        <v>90</v>
      </c>
      <c r="F39" s="97"/>
      <c r="G39" s="30"/>
      <c r="H39" s="30"/>
      <c r="I39" s="31"/>
      <c r="J39" s="32">
        <f t="shared" si="9"/>
        <v>360</v>
      </c>
      <c r="K39" s="33"/>
      <c r="L39" s="19"/>
      <c r="M39" s="34"/>
      <c r="N39" s="113"/>
      <c r="O39" s="33"/>
      <c r="P39" s="174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18" t="e">
        <f t="shared" si="10"/>
        <v>#DIV/0!</v>
      </c>
      <c r="AD39" s="38">
        <v>4</v>
      </c>
    </row>
    <row r="40" spans="1:30" ht="15.75" customHeight="1">
      <c r="A40" s="78" t="s">
        <v>42</v>
      </c>
      <c r="B40" s="156"/>
      <c r="C40" s="38"/>
      <c r="D40" s="38"/>
      <c r="E40" s="49">
        <f t="shared" si="8"/>
        <v>90</v>
      </c>
      <c r="F40" s="99"/>
      <c r="G40" s="50"/>
      <c r="H40" s="50"/>
      <c r="I40" s="51"/>
      <c r="J40" s="32">
        <f t="shared" si="9"/>
        <v>360</v>
      </c>
      <c r="K40" s="33"/>
      <c r="L40" s="19"/>
      <c r="M40" s="34"/>
      <c r="N40" s="113"/>
      <c r="O40" s="33"/>
      <c r="P40" s="174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18" t="e">
        <f t="shared" si="10"/>
        <v>#DIV/0!</v>
      </c>
      <c r="AD40" s="38">
        <v>3</v>
      </c>
    </row>
    <row r="41" spans="1:30" ht="15.75" customHeight="1">
      <c r="A41" s="78" t="s">
        <v>43</v>
      </c>
      <c r="B41" s="156"/>
      <c r="C41" s="57"/>
      <c r="D41" s="57"/>
      <c r="E41" s="63">
        <f t="shared" si="8"/>
        <v>90</v>
      </c>
      <c r="F41" s="97"/>
      <c r="G41" s="30"/>
      <c r="H41" s="30"/>
      <c r="I41" s="31"/>
      <c r="J41" s="32">
        <f t="shared" si="9"/>
        <v>360</v>
      </c>
      <c r="K41" s="33"/>
      <c r="L41" s="19"/>
      <c r="M41" s="34"/>
      <c r="N41" s="113"/>
      <c r="O41" s="33"/>
      <c r="P41" s="174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18" t="e">
        <f t="shared" si="10"/>
        <v>#DIV/0!</v>
      </c>
      <c r="AD41" s="38">
        <v>2</v>
      </c>
    </row>
    <row r="42" spans="1:30" ht="15.75" customHeight="1" thickBot="1">
      <c r="A42" s="195" t="s">
        <v>44</v>
      </c>
      <c r="B42" s="196"/>
      <c r="C42" s="197"/>
      <c r="D42" s="197"/>
      <c r="E42" s="198">
        <f t="shared" si="8"/>
        <v>90</v>
      </c>
      <c r="F42" s="199"/>
      <c r="G42" s="200"/>
      <c r="H42" s="200"/>
      <c r="I42" s="192"/>
      <c r="J42" s="193">
        <f t="shared" si="9"/>
        <v>360</v>
      </c>
      <c r="K42" s="201"/>
      <c r="L42" s="202"/>
      <c r="M42" s="203"/>
      <c r="N42" s="204"/>
      <c r="O42" s="201"/>
      <c r="P42" s="205"/>
      <c r="Q42" s="206"/>
      <c r="R42" s="202"/>
      <c r="S42" s="202"/>
      <c r="T42" s="202"/>
      <c r="U42" s="202"/>
      <c r="V42" s="202"/>
      <c r="W42" s="202"/>
      <c r="X42" s="202"/>
      <c r="Y42" s="202"/>
      <c r="Z42" s="207"/>
      <c r="AA42" s="208"/>
      <c r="AB42" s="197"/>
      <c r="AC42" s="209" t="e">
        <f t="shared" si="10"/>
        <v>#DIV/0!</v>
      </c>
      <c r="AD42" s="197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  <mergeCell ref="M2:M3"/>
    <mergeCell ref="N2:N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2019-04-04T05:05:25Z</dcterms:modified>
  <cp:category/>
  <cp:version/>
  <cp:contentType/>
  <cp:contentStatus/>
</cp:coreProperties>
</file>